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Users\Koroleva.DU\AppData\Local\Temp\4484363f-05ad-4e99-9aad-5cc93b08997b\"/>
    </mc:Choice>
  </mc:AlternateContent>
  <bookViews>
    <workbookView xWindow="0" yWindow="0" windowWidth="28755" windowHeight="12330" tabRatio="691" firstSheet="8" activeTab="22"/>
  </bookViews>
  <sheets>
    <sheet name="пр.№2" sheetId="3" r:id="rId1"/>
    <sheet name="Калькуляция" sheetId="1" r:id="rId2"/>
    <sheet name="пр.№3" sheetId="4" r:id="rId3"/>
    <sheet name="пр.№4" sheetId="5" r:id="rId4"/>
    <sheet name="пр.№5" sheetId="6" r:id="rId5"/>
    <sheet name="пр.№6" sheetId="7" r:id="rId6"/>
    <sheet name="пр.№7" sheetId="11" r:id="rId7"/>
    <sheet name="пр.№8" sheetId="8" r:id="rId8"/>
    <sheet name="пр.№9" sheetId="9" r:id="rId9"/>
    <sheet name="пр.№10" sheetId="10" r:id="rId10"/>
    <sheet name="пр.№12" sheetId="2" r:id="rId11"/>
    <sheet name="пр.№17" sheetId="14" r:id="rId12"/>
    <sheet name="пр.№18" sheetId="12" r:id="rId13"/>
    <sheet name="пр.№19" sheetId="13" r:id="rId14"/>
    <sheet name="пр.№20" sheetId="15" r:id="rId15"/>
    <sheet name="пр.№22" sheetId="16" r:id="rId16"/>
    <sheet name="пр.№24" sheetId="17" r:id="rId17"/>
    <sheet name="пр.№25" sheetId="18" r:id="rId18"/>
    <sheet name="пр.№26" sheetId="19" r:id="rId19"/>
    <sheet name="пр.№27" sheetId="21" r:id="rId20"/>
    <sheet name="пр.№28" sheetId="22" r:id="rId21"/>
    <sheet name="пр.№29" sheetId="23" r:id="rId22"/>
    <sheet name="пр.№30" sheetId="20" r:id="rId23"/>
  </sheets>
  <definedNames>
    <definedName name="_xlnm.Print_Titles" localSheetId="13">пр.№19!$11:$11</definedName>
    <definedName name="_xlnm.Print_Titles" localSheetId="16">пр.№24!$10:$10</definedName>
    <definedName name="_xlnm.Print_Titles" localSheetId="17">пр.№25!$9:$9</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8" l="1"/>
  <c r="E14" i="8"/>
  <c r="E15" i="8"/>
  <c r="E16" i="8"/>
  <c r="E17" i="8"/>
  <c r="E18" i="8"/>
  <c r="E12" i="8"/>
  <c r="F12" i="20"/>
  <c r="F11" i="20"/>
  <c r="G11" i="20" s="1"/>
  <c r="G12" i="20"/>
  <c r="E16" i="23" l="1"/>
  <c r="F16" i="23" s="1"/>
  <c r="E15" i="23"/>
  <c r="E14" i="23"/>
  <c r="E13" i="23"/>
  <c r="F13" i="23" s="1"/>
  <c r="E12" i="23"/>
  <c r="F15" i="23"/>
  <c r="F14" i="23"/>
  <c r="F12" i="23"/>
  <c r="E15" i="22" l="1"/>
  <c r="E14" i="22"/>
  <c r="E13" i="22"/>
  <c r="F15" i="22"/>
  <c r="F14" i="22"/>
  <c r="F13" i="22"/>
  <c r="E17" i="21" l="1"/>
  <c r="E16" i="21"/>
  <c r="F16" i="21" s="1"/>
  <c r="E15" i="21"/>
  <c r="F15" i="21" s="1"/>
  <c r="E13" i="21"/>
  <c r="F13" i="21" s="1"/>
  <c r="F17" i="21"/>
  <c r="E14" i="19" l="1"/>
  <c r="E15" i="19"/>
  <c r="E16" i="19"/>
  <c r="E17" i="19"/>
  <c r="F17" i="19" s="1"/>
  <c r="E18" i="19"/>
  <c r="E19" i="19"/>
  <c r="E20" i="19"/>
  <c r="E21" i="19"/>
  <c r="F21" i="19" s="1"/>
  <c r="E22" i="19"/>
  <c r="E23" i="19"/>
  <c r="E13" i="19"/>
  <c r="F23" i="19"/>
  <c r="F22" i="19"/>
  <c r="F20" i="19"/>
  <c r="F19" i="19"/>
  <c r="F18" i="19"/>
  <c r="F16" i="19"/>
  <c r="F15" i="19"/>
  <c r="F14" i="19"/>
  <c r="F13" i="19"/>
  <c r="E100" i="18" l="1"/>
  <c r="E101" i="18"/>
  <c r="F101" i="18" s="1"/>
  <c r="E102" i="18"/>
  <c r="E103" i="18"/>
  <c r="F103" i="18" s="1"/>
  <c r="E99" i="18"/>
  <c r="E96" i="18"/>
  <c r="E97" i="18"/>
  <c r="F97" i="18" s="1"/>
  <c r="E95" i="18"/>
  <c r="E92" i="18"/>
  <c r="E93" i="18"/>
  <c r="E91" i="18"/>
  <c r="E87" i="18"/>
  <c r="E88" i="18"/>
  <c r="E86" i="18"/>
  <c r="E83" i="18"/>
  <c r="E84" i="18"/>
  <c r="E82" i="18"/>
  <c r="E79" i="18"/>
  <c r="E80" i="18"/>
  <c r="E78" i="18"/>
  <c r="F78" i="18" s="1"/>
  <c r="E75" i="18"/>
  <c r="E76" i="18"/>
  <c r="E74" i="18"/>
  <c r="E71" i="18"/>
  <c r="E72" i="18"/>
  <c r="E70" i="18"/>
  <c r="E65" i="18"/>
  <c r="E66" i="18"/>
  <c r="E67" i="18"/>
  <c r="F67" i="18" s="1"/>
  <c r="E68" i="18"/>
  <c r="E64" i="18"/>
  <c r="E57" i="18"/>
  <c r="E58" i="18"/>
  <c r="E59" i="18"/>
  <c r="F59" i="18" s="1"/>
  <c r="E60" i="18"/>
  <c r="E61" i="18"/>
  <c r="E62" i="18"/>
  <c r="E56" i="18"/>
  <c r="E31" i="18"/>
  <c r="E32" i="18"/>
  <c r="E33" i="18"/>
  <c r="E34" i="18"/>
  <c r="F34" i="18" s="1"/>
  <c r="E35" i="18"/>
  <c r="E36" i="18"/>
  <c r="E37" i="18"/>
  <c r="E38" i="18"/>
  <c r="F38" i="18" s="1"/>
  <c r="E39" i="18"/>
  <c r="E40" i="18"/>
  <c r="E41" i="18"/>
  <c r="E42" i="18"/>
  <c r="F42" i="18" s="1"/>
  <c r="E43" i="18"/>
  <c r="E44" i="18"/>
  <c r="E45" i="18"/>
  <c r="E46" i="18"/>
  <c r="F46" i="18" s="1"/>
  <c r="E47" i="18"/>
  <c r="E48" i="18"/>
  <c r="E49" i="18"/>
  <c r="E50" i="18"/>
  <c r="F50" i="18" s="1"/>
  <c r="E51" i="18"/>
  <c r="E52" i="18"/>
  <c r="E53" i="18"/>
  <c r="E54" i="18"/>
  <c r="F54" i="18" s="1"/>
  <c r="E30" i="18"/>
  <c r="E25" i="18"/>
  <c r="E26" i="18"/>
  <c r="E27" i="18"/>
  <c r="E28" i="18"/>
  <c r="F28" i="18" s="1"/>
  <c r="E24" i="18"/>
  <c r="E19" i="18"/>
  <c r="E20" i="18"/>
  <c r="E21" i="18"/>
  <c r="F21" i="18" s="1"/>
  <c r="E22" i="18"/>
  <c r="F22" i="18" s="1"/>
  <c r="E18" i="18"/>
  <c r="F18" i="18" s="1"/>
  <c r="E13" i="18"/>
  <c r="E14" i="18"/>
  <c r="F14" i="18" s="1"/>
  <c r="E15" i="18"/>
  <c r="E16" i="18"/>
  <c r="F16" i="18" s="1"/>
  <c r="E12" i="18"/>
  <c r="F102" i="18"/>
  <c r="F100" i="18"/>
  <c r="F99" i="18"/>
  <c r="F96" i="18"/>
  <c r="F95" i="18"/>
  <c r="F93" i="18"/>
  <c r="F92" i="18"/>
  <c r="F91" i="18"/>
  <c r="F88" i="18"/>
  <c r="F87" i="18"/>
  <c r="F86" i="18"/>
  <c r="F84" i="18"/>
  <c r="F83" i="18"/>
  <c r="F82" i="18"/>
  <c r="F80" i="18"/>
  <c r="F79" i="18"/>
  <c r="F76" i="18"/>
  <c r="F75" i="18"/>
  <c r="F74" i="18"/>
  <c r="F72" i="18"/>
  <c r="F71" i="18"/>
  <c r="F70" i="18"/>
  <c r="F68" i="18"/>
  <c r="F66" i="18"/>
  <c r="F65" i="18"/>
  <c r="F64" i="18"/>
  <c r="F62" i="18"/>
  <c r="F61" i="18"/>
  <c r="F60" i="18"/>
  <c r="F58" i="18"/>
  <c r="F57" i="18"/>
  <c r="F56" i="18"/>
  <c r="F53" i="18"/>
  <c r="F52" i="18"/>
  <c r="F51" i="18"/>
  <c r="F49" i="18"/>
  <c r="F48" i="18"/>
  <c r="F47" i="18"/>
  <c r="F45" i="18"/>
  <c r="F44" i="18"/>
  <c r="F43" i="18"/>
  <c r="F41" i="18"/>
  <c r="F40" i="18"/>
  <c r="F39" i="18"/>
  <c r="F37" i="18"/>
  <c r="F36" i="18"/>
  <c r="F35" i="18"/>
  <c r="F33" i="18"/>
  <c r="F32" i="18"/>
  <c r="F31" i="18"/>
  <c r="F30" i="18"/>
  <c r="F27" i="18"/>
  <c r="F26" i="18"/>
  <c r="F25" i="18"/>
  <c r="F24" i="18"/>
  <c r="F20" i="18"/>
  <c r="F19" i="18"/>
  <c r="F15" i="18"/>
  <c r="F13" i="18"/>
  <c r="F12" i="18"/>
  <c r="E113" i="17" l="1"/>
  <c r="E114" i="17"/>
  <c r="E115" i="17"/>
  <c r="E116" i="17"/>
  <c r="E117" i="17"/>
  <c r="E112" i="17"/>
  <c r="E106" i="17"/>
  <c r="E107" i="17"/>
  <c r="E108" i="17"/>
  <c r="E109" i="17"/>
  <c r="E110" i="17"/>
  <c r="E105" i="17"/>
  <c r="E99" i="17"/>
  <c r="E100" i="17"/>
  <c r="E101" i="17"/>
  <c r="E102" i="17"/>
  <c r="F102" i="17" s="1"/>
  <c r="E103" i="17"/>
  <c r="E98" i="17"/>
  <c r="E91" i="17"/>
  <c r="E92" i="17"/>
  <c r="E93" i="17"/>
  <c r="E94" i="17"/>
  <c r="E95" i="17"/>
  <c r="E90" i="17"/>
  <c r="E84" i="17"/>
  <c r="E85" i="17"/>
  <c r="E86" i="17"/>
  <c r="E87" i="17"/>
  <c r="E88" i="17"/>
  <c r="E83" i="17"/>
  <c r="E77" i="17"/>
  <c r="E78" i="17"/>
  <c r="E79" i="17"/>
  <c r="E80" i="17"/>
  <c r="E81" i="17"/>
  <c r="E76" i="17"/>
  <c r="F76" i="17" s="1"/>
  <c r="E69" i="17"/>
  <c r="E70" i="17"/>
  <c r="E71" i="17"/>
  <c r="E72" i="17"/>
  <c r="E73" i="17"/>
  <c r="E68" i="17"/>
  <c r="E62" i="17"/>
  <c r="E63" i="17"/>
  <c r="E64" i="17"/>
  <c r="E65" i="17"/>
  <c r="E66" i="17"/>
  <c r="E61" i="17"/>
  <c r="E55" i="17"/>
  <c r="E56" i="17"/>
  <c r="E57" i="17"/>
  <c r="E58" i="17"/>
  <c r="E59" i="17"/>
  <c r="E54" i="17"/>
  <c r="E48" i="17"/>
  <c r="E49" i="17"/>
  <c r="E50" i="17"/>
  <c r="E51" i="17"/>
  <c r="E47" i="17"/>
  <c r="E44" i="17"/>
  <c r="E45" i="17"/>
  <c r="E43" i="17"/>
  <c r="E40" i="17"/>
  <c r="E41" i="17"/>
  <c r="E39" i="17"/>
  <c r="E36" i="17"/>
  <c r="E37" i="17"/>
  <c r="E35" i="17"/>
  <c r="F35" i="17" s="1"/>
  <c r="E28" i="17"/>
  <c r="E29" i="17"/>
  <c r="E30" i="17"/>
  <c r="E31" i="17"/>
  <c r="E32" i="17"/>
  <c r="E27" i="17"/>
  <c r="E21" i="17"/>
  <c r="E22" i="17"/>
  <c r="E23" i="17"/>
  <c r="E24" i="17"/>
  <c r="E25" i="17"/>
  <c r="E20" i="17"/>
  <c r="E14" i="17"/>
  <c r="E15" i="17"/>
  <c r="E16" i="17"/>
  <c r="E17" i="17"/>
  <c r="E18" i="17"/>
  <c r="E13" i="17"/>
  <c r="D105" i="17"/>
  <c r="D103" i="17"/>
  <c r="D102" i="17"/>
  <c r="F101" i="17"/>
  <c r="D101" i="17"/>
  <c r="D99" i="17"/>
  <c r="D100" i="17" s="1"/>
  <c r="F98" i="17"/>
  <c r="D91" i="17"/>
  <c r="D90" i="17"/>
  <c r="D86" i="17"/>
  <c r="D85" i="17"/>
  <c r="F84" i="17"/>
  <c r="D84" i="17"/>
  <c r="F83" i="17"/>
  <c r="D83" i="17"/>
  <c r="D80" i="17"/>
  <c r="F79" i="17"/>
  <c r="D79" i="17"/>
  <c r="D77" i="17"/>
  <c r="D62" i="17"/>
  <c r="F61" i="17"/>
  <c r="D61" i="17"/>
  <c r="D57" i="17"/>
  <c r="F56" i="17"/>
  <c r="D56" i="17"/>
  <c r="F55" i="17"/>
  <c r="D55" i="17"/>
  <c r="F54" i="17"/>
  <c r="D48" i="17"/>
  <c r="D49" i="17" s="1"/>
  <c r="F47" i="17"/>
  <c r="D39" i="17"/>
  <c r="F37" i="17"/>
  <c r="D37" i="17"/>
  <c r="F36" i="17"/>
  <c r="D36" i="17"/>
  <c r="D21" i="17"/>
  <c r="D22" i="17" s="1"/>
  <c r="D20" i="17"/>
  <c r="D15" i="17"/>
  <c r="F14" i="17"/>
  <c r="D14" i="17"/>
  <c r="F13" i="17"/>
  <c r="F100" i="17" l="1"/>
  <c r="D50" i="17"/>
  <c r="F49" i="17"/>
  <c r="F39" i="17"/>
  <c r="F80" i="17"/>
  <c r="F85" i="17"/>
  <c r="D81" i="17"/>
  <c r="F15" i="17"/>
  <c r="D27" i="17"/>
  <c r="F20" i="17"/>
  <c r="F21" i="17"/>
  <c r="D40" i="17"/>
  <c r="D58" i="17"/>
  <c r="F62" i="17"/>
  <c r="D78" i="17"/>
  <c r="F77" i="17"/>
  <c r="D93" i="17"/>
  <c r="F90" i="17"/>
  <c r="D106" i="17"/>
  <c r="D112" i="17"/>
  <c r="F105" i="17"/>
  <c r="F22" i="17"/>
  <c r="F48" i="17"/>
  <c r="D23" i="17"/>
  <c r="F57" i="17"/>
  <c r="D87" i="17"/>
  <c r="F86" i="17"/>
  <c r="F99" i="17"/>
  <c r="F103" i="17"/>
  <c r="D16" i="17"/>
  <c r="D43" i="17"/>
  <c r="D63" i="17"/>
  <c r="D68" i="17"/>
  <c r="D92" i="17"/>
  <c r="F91" i="17"/>
  <c r="D108" i="17"/>
  <c r="D44" i="17" l="1"/>
  <c r="F43" i="17"/>
  <c r="D107" i="17"/>
  <c r="F106" i="17"/>
  <c r="D41" i="17"/>
  <c r="F40" i="17"/>
  <c r="F92" i="17"/>
  <c r="D17" i="17"/>
  <c r="F16" i="17"/>
  <c r="F78" i="17"/>
  <c r="F81" i="17"/>
  <c r="D51" i="17"/>
  <c r="F50" i="17"/>
  <c r="F108" i="17"/>
  <c r="D109" i="17"/>
  <c r="D69" i="17"/>
  <c r="F68" i="17"/>
  <c r="F23" i="17"/>
  <c r="D24" i="17"/>
  <c r="F93" i="17"/>
  <c r="D94" i="17"/>
  <c r="D64" i="17"/>
  <c r="F63" i="17"/>
  <c r="D88" i="17"/>
  <c r="F87" i="17"/>
  <c r="D115" i="17"/>
  <c r="D113" i="17"/>
  <c r="F112" i="17"/>
  <c r="D59" i="17"/>
  <c r="F58" i="17"/>
  <c r="F27" i="17"/>
  <c r="D28" i="17"/>
  <c r="F59" i="17" l="1"/>
  <c r="F113" i="17"/>
  <c r="D114" i="17"/>
  <c r="D65" i="17"/>
  <c r="F64" i="17"/>
  <c r="D45" i="17"/>
  <c r="F44" i="17"/>
  <c r="D116" i="17"/>
  <c r="F115" i="17"/>
  <c r="D110" i="17"/>
  <c r="F109" i="17"/>
  <c r="D18" i="17"/>
  <c r="F17" i="17"/>
  <c r="F107" i="17"/>
  <c r="F51" i="17"/>
  <c r="F41" i="17"/>
  <c r="F28" i="17"/>
  <c r="D29" i="17"/>
  <c r="F88" i="17"/>
  <c r="F94" i="17"/>
  <c r="D95" i="17"/>
  <c r="F24" i="17"/>
  <c r="D25" i="17"/>
  <c r="D70" i="17"/>
  <c r="F69" i="17"/>
  <c r="F25" i="17" l="1"/>
  <c r="F116" i="17"/>
  <c r="D117" i="17"/>
  <c r="F18" i="17"/>
  <c r="F110" i="17"/>
  <c r="D66" i="17"/>
  <c r="F65" i="17"/>
  <c r="F70" i="17"/>
  <c r="D71" i="17"/>
  <c r="F95" i="17"/>
  <c r="F45" i="17"/>
  <c r="F29" i="17"/>
  <c r="D30" i="17"/>
  <c r="F114" i="17"/>
  <c r="F117" i="17" l="1"/>
  <c r="F71" i="17"/>
  <c r="D72" i="17"/>
  <c r="F66" i="17"/>
  <c r="D31" i="17"/>
  <c r="F30" i="17"/>
  <c r="D32" i="17" l="1"/>
  <c r="F31" i="17"/>
  <c r="D73" i="17"/>
  <c r="F72" i="17"/>
  <c r="F73" i="17" l="1"/>
  <c r="F32" i="17"/>
  <c r="E15" i="16" l="1"/>
  <c r="E15" i="15"/>
  <c r="E16" i="15"/>
  <c r="E17" i="15"/>
  <c r="F17" i="15" s="1"/>
  <c r="E18" i="15"/>
  <c r="F18" i="15" s="1"/>
  <c r="E19" i="15"/>
  <c r="E20" i="15"/>
  <c r="E21" i="15"/>
  <c r="F21" i="15" s="1"/>
  <c r="E14" i="15"/>
  <c r="F14" i="15" s="1"/>
  <c r="F20" i="15"/>
  <c r="F19" i="15"/>
  <c r="F16" i="15"/>
  <c r="F15" i="15"/>
  <c r="F15" i="16" l="1"/>
  <c r="F31" i="13" l="1"/>
  <c r="G31" i="13" s="1"/>
  <c r="F35" i="13"/>
  <c r="F18" i="13"/>
  <c r="F22" i="13"/>
  <c r="F13" i="13"/>
  <c r="E37" i="13"/>
  <c r="F37" i="13" s="1"/>
  <c r="E36" i="13"/>
  <c r="E35" i="13"/>
  <c r="E34" i="13"/>
  <c r="F34" i="13" s="1"/>
  <c r="E33" i="13"/>
  <c r="F33" i="13" s="1"/>
  <c r="E32" i="13"/>
  <c r="E31" i="13"/>
  <c r="E30" i="13"/>
  <c r="F30" i="13" s="1"/>
  <c r="E29" i="13"/>
  <c r="F29" i="13" s="1"/>
  <c r="E28" i="13"/>
  <c r="E27" i="13"/>
  <c r="F27" i="13" s="1"/>
  <c r="E25" i="13"/>
  <c r="F25" i="13" s="1"/>
  <c r="E24" i="13"/>
  <c r="F24" i="13" s="1"/>
  <c r="E23" i="13"/>
  <c r="E22" i="13"/>
  <c r="E21" i="13"/>
  <c r="F21" i="13" s="1"/>
  <c r="E20" i="13"/>
  <c r="F20" i="13" s="1"/>
  <c r="E19" i="13"/>
  <c r="E18" i="13"/>
  <c r="E17" i="13"/>
  <c r="F17" i="13" s="1"/>
  <c r="E16" i="13"/>
  <c r="F16" i="13" s="1"/>
  <c r="E15" i="13"/>
  <c r="E14" i="13"/>
  <c r="F14" i="13" s="1"/>
  <c r="E13" i="13"/>
  <c r="E16" i="14"/>
  <c r="E15" i="14"/>
  <c r="F15" i="14" s="1"/>
  <c r="E14" i="14"/>
  <c r="F14" i="14" s="1"/>
  <c r="F16" i="14"/>
  <c r="G14" i="13" l="1"/>
  <c r="G18" i="13"/>
  <c r="G22" i="13"/>
  <c r="G28" i="13"/>
  <c r="G36" i="13"/>
  <c r="F23" i="13"/>
  <c r="G23" i="13" s="1"/>
  <c r="F19" i="13"/>
  <c r="G19" i="13" s="1"/>
  <c r="F15" i="13"/>
  <c r="G15" i="13" s="1"/>
  <c r="F36" i="13"/>
  <c r="F32" i="13"/>
  <c r="G32" i="13" s="1"/>
  <c r="F28" i="13"/>
  <c r="G35" i="13"/>
  <c r="G27" i="13"/>
  <c r="G13" i="13"/>
  <c r="G17" i="13"/>
  <c r="G21" i="13"/>
  <c r="G25" i="13"/>
  <c r="G30" i="13"/>
  <c r="G34" i="13"/>
  <c r="G16" i="13"/>
  <c r="G20" i="13"/>
  <c r="G24" i="13"/>
  <c r="G29" i="13"/>
  <c r="G33" i="13"/>
  <c r="G37" i="13"/>
  <c r="F16" i="10" l="1"/>
  <c r="G16" i="10" s="1"/>
  <c r="F15" i="10"/>
  <c r="G15" i="10" s="1"/>
  <c r="E20" i="9"/>
  <c r="F20" i="9"/>
  <c r="F18" i="8" l="1"/>
  <c r="F17" i="8"/>
  <c r="F16" i="8"/>
  <c r="F15" i="8"/>
  <c r="F14" i="8"/>
  <c r="F13" i="8"/>
  <c r="F12" i="8"/>
  <c r="F14" i="11"/>
  <c r="F15" i="11"/>
  <c r="F16" i="11"/>
  <c r="F17" i="11"/>
  <c r="G17" i="11" s="1"/>
  <c r="F13" i="11"/>
  <c r="G16" i="11"/>
  <c r="G15" i="11"/>
  <c r="G14" i="11"/>
  <c r="G13" i="11"/>
  <c r="F14" i="7"/>
  <c r="F13" i="7"/>
  <c r="G14" i="7"/>
  <c r="G13" i="7"/>
  <c r="F13" i="6" l="1"/>
  <c r="F14" i="6"/>
  <c r="F15" i="6"/>
  <c r="F16" i="6"/>
  <c r="F17" i="6"/>
  <c r="F18" i="6"/>
  <c r="F19" i="6"/>
  <c r="F20" i="6"/>
  <c r="F21" i="6"/>
  <c r="F22" i="6"/>
  <c r="F23" i="6"/>
  <c r="F24" i="6"/>
  <c r="F25" i="6"/>
  <c r="F26" i="6"/>
  <c r="F27" i="6"/>
  <c r="F28" i="6"/>
  <c r="F29" i="6"/>
  <c r="F30" i="6"/>
  <c r="F31" i="6"/>
  <c r="F12" i="6"/>
  <c r="G31" i="6" l="1"/>
  <c r="G30" i="6"/>
  <c r="G29" i="6"/>
  <c r="G28" i="6"/>
  <c r="G27" i="6"/>
  <c r="G26" i="6"/>
  <c r="G25" i="6"/>
  <c r="G24" i="6"/>
  <c r="G23" i="6"/>
  <c r="G22" i="6"/>
  <c r="G21" i="6"/>
  <c r="G20" i="6"/>
  <c r="G19" i="6"/>
  <c r="G18" i="6"/>
  <c r="G17" i="6"/>
  <c r="G16" i="6"/>
  <c r="G15" i="6"/>
  <c r="G14" i="6"/>
  <c r="G13" i="6"/>
  <c r="G12" i="6"/>
  <c r="E12" i="5"/>
  <c r="E13" i="5"/>
  <c r="F13" i="5" s="1"/>
  <c r="E14" i="5"/>
  <c r="F14" i="5" s="1"/>
  <c r="E15" i="5"/>
  <c r="F15" i="5" s="1"/>
  <c r="E16" i="5"/>
  <c r="E17" i="5"/>
  <c r="F17" i="5" s="1"/>
  <c r="E18" i="5"/>
  <c r="F18" i="5" s="1"/>
  <c r="E19" i="5"/>
  <c r="E20" i="5"/>
  <c r="E11" i="5"/>
  <c r="F11" i="5" s="1"/>
  <c r="F20" i="5"/>
  <c r="F19" i="5"/>
  <c r="F16" i="5"/>
  <c r="F12" i="5"/>
  <c r="F18" i="4" l="1"/>
  <c r="F17" i="4"/>
  <c r="F14" i="4"/>
  <c r="F15" i="4"/>
  <c r="F16" i="4"/>
  <c r="F13" i="4"/>
  <c r="G18" i="4"/>
  <c r="G17" i="4"/>
  <c r="G16" i="4"/>
  <c r="G15" i="4"/>
  <c r="G14" i="4"/>
  <c r="G13" i="4"/>
  <c r="C15" i="1"/>
  <c r="C14" i="1"/>
  <c r="C16" i="1" s="1"/>
  <c r="F18" i="3"/>
  <c r="F17" i="3"/>
  <c r="G18" i="3"/>
  <c r="G17" i="3"/>
</calcChain>
</file>

<file path=xl/sharedStrings.xml><?xml version="1.0" encoding="utf-8"?>
<sst xmlns="http://schemas.openxmlformats.org/spreadsheetml/2006/main" count="1127" uniqueCount="520">
  <si>
    <t>Приложение № 1</t>
  </si>
  <si>
    <t>ПРЕЙСКУРАНТ № 2</t>
  </si>
  <si>
    <t>на услуги, оказываемые АО "Теплосеть Санкт-Петербурга" сторонним организациям.</t>
  </si>
  <si>
    <t>№ п/п</t>
  </si>
  <si>
    <t>Наименование работ</t>
  </si>
  <si>
    <t>Ед.изм.</t>
  </si>
  <si>
    <t>Стоимость</t>
  </si>
  <si>
    <t>Итого с НДС</t>
  </si>
  <si>
    <t>Выдача архивных данных по исполнительной (проектной) документации сторонним проектным организациям</t>
  </si>
  <si>
    <t>руб./ 1 администр. адрес проектирования (от 1 до 2 исполнительных чертежей включительно)</t>
  </si>
  <si>
    <t>руб./ 1 администр. адрес проектирования (от 3 до 5 исполнительных чертежей включительно)*</t>
  </si>
  <si>
    <t xml:space="preserve">Примечания: 
1. Свыше 5-ти исполнительных чертежей стоимость увеличивается на 20% от п.2 за каждый дополнительный чертёж.
2. Срок выдачи архивных данных 10 рабочих дней со дня поступления предоплаты.
</t>
  </si>
  <si>
    <t>Кроме того, НДС 22 %</t>
  </si>
  <si>
    <t xml:space="preserve">Калькуляция </t>
  </si>
  <si>
    <t xml:space="preserve">cтоимости работ по выдаче копий документации архивных фондов </t>
  </si>
  <si>
    <t>АО "Теплосеть Санкт-Петербурга"</t>
  </si>
  <si>
    <t>Наименование статей затрат</t>
  </si>
  <si>
    <t>Всего</t>
  </si>
  <si>
    <t>Примечание</t>
  </si>
  <si>
    <t>руб., без НДС</t>
  </si>
  <si>
    <t>Постоянные затраты</t>
  </si>
  <si>
    <t>1.1.</t>
  </si>
  <si>
    <t>Средства на оплату труда</t>
  </si>
  <si>
    <t>1.2.</t>
  </si>
  <si>
    <t>Страховые взносы</t>
  </si>
  <si>
    <t>1.3.</t>
  </si>
  <si>
    <t xml:space="preserve">Накладные расходы                                                   </t>
  </si>
  <si>
    <t>1.4.</t>
  </si>
  <si>
    <t>Итого постоянные затраты</t>
  </si>
  <si>
    <t>Стоимость изготовления копии</t>
  </si>
  <si>
    <t>Р*N</t>
  </si>
  <si>
    <t>где  Р = 2 руб. за 1 лист ф.А4,                                                                     Р = 3 руб. за 1 лист ф.А3;                                                                             N = кол-во листов</t>
  </si>
  <si>
    <t>Постоянные затраты + стоимость изготовления копии</t>
  </si>
  <si>
    <t>7 860+P*N</t>
  </si>
  <si>
    <t>Рентабельность</t>
  </si>
  <si>
    <t>15%*п.3</t>
  </si>
  <si>
    <t>Итого стоимость выдачи копий, без НДС</t>
  </si>
  <si>
    <t>п.3 + п.4</t>
  </si>
  <si>
    <t>Кроме того НДС</t>
  </si>
  <si>
    <t>п.5 + п.6</t>
  </si>
  <si>
    <t>Примечание: срок выдачи копий документации 10 рабочих дней с даты поступления предоплаты.</t>
  </si>
  <si>
    <t>Приложение № 2</t>
  </si>
  <si>
    <t>22%*п.5</t>
  </si>
  <si>
    <t>ПРЕЙСКУРАНТ № 3</t>
  </si>
  <si>
    <t>на услуги, оказываемые АО "Теплосеть Санкт-Петербурга" сторонним организациям</t>
  </si>
  <si>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(до 3-х мест пересечения с тепловыми сетями включительно)</t>
    </r>
  </si>
  <si>
    <t>руб./1проект</t>
  </si>
  <si>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(от 4-х до 9-ти мест пересечения с тепловыми сетями включительно)</t>
    </r>
  </si>
  <si>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(от 10-ти до 14-ти мест пересечения с тепловыми сетями)</t>
    </r>
  </si>
  <si>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(свыше 15-ти мест пересечения с тепловыми сетями)</t>
    </r>
  </si>
  <si>
    <t>Выдача заключения о балансовой принадлежности тепловых сетей, находящихся в ведении АО "Теплосеть Санкт-Петербурга" по заявке сторонней организации</t>
  </si>
  <si>
    <t>руб./1 заключ.</t>
  </si>
  <si>
    <t xml:space="preserve">Актуализация согласования проектов подземных инженерных сетей и сооружений в части планово-высотного положения тепловых сетей, со сверкой высотных отметок </t>
  </si>
  <si>
    <t>руб./1 проект</t>
  </si>
  <si>
    <r>
      <t xml:space="preserve">Примечания: 
1. Срок согласования проекта 20 рабочих дней с даты поступления предоплаты.
2. Допускается ускоренное согласование проекта (в течение 5 рабочих дней). Оплата производится в двойном размере от стоимости услуг по прейскуранту, указанному выше.
3. Повторное рассмотрение и согласование проекта:
</t>
    </r>
    <r>
      <rPr>
        <sz val="10"/>
        <rFont val="Calibri"/>
        <family val="2"/>
        <charset val="204"/>
      </rPr>
      <t xml:space="preserve">▪ </t>
    </r>
    <r>
      <rPr>
        <sz val="10"/>
        <rFont val="Times New Roman"/>
        <family val="1"/>
        <charset val="204"/>
      </rPr>
      <t xml:space="preserve">в части проверки исправления замечаний АО "Теплосеть Санкт-Петербурга" - бесплатно (входит в стоимость согласования проекта);        
▪  в других случаях - с оплатой по прейскуранту, указанному выше. </t>
    </r>
  </si>
  <si>
    <t>Приложение № 3</t>
  </si>
  <si>
    <t>ПРЕЙСКУРАНТ № 4</t>
  </si>
  <si>
    <t>на услуги, оказываемые АО "Теплосеть Санкт-Петербурга"  сторонним организациям</t>
  </si>
  <si>
    <t>Ед. изм.</t>
  </si>
  <si>
    <t>Отключение систем теплопотребления полностью или частично по заявке абонента</t>
  </si>
  <si>
    <t>руб.</t>
  </si>
  <si>
    <t>Участие представителя АО "Теплосеть Санкт-Петербурга" в отключении субабонента по заявке абонента</t>
  </si>
  <si>
    <t>Повторная приемка узлов присоединения и систем теплопотребления к отопительному сезону до 1 сентября</t>
  </si>
  <si>
    <t>Приемка узлов присоединения и систем теплопотребления к отопительному сезону после 1 сентября</t>
  </si>
  <si>
    <t>Подключение абонента к теплоснабжению после отключения (произошедшего по вине абонента), по заявке абонента</t>
  </si>
  <si>
    <t>Выполнение работ, связанных с переключениями на тепловых сетях по заявке абонента в летний период</t>
  </si>
  <si>
    <t>Отключение теплоснабжения в тепловых камерах по заявке абонента</t>
  </si>
  <si>
    <t>Обследование систем теплопотребления по заявке абонента</t>
  </si>
  <si>
    <t xml:space="preserve">Приемка узлов присоединения после выполнения модернизации </t>
  </si>
  <si>
    <t>Приемка систем отопления после проведения капитального ремонта</t>
  </si>
  <si>
    <t>Примечание: оказание услуги после поступления предоплаты в размере 100%.</t>
  </si>
  <si>
    <t>Приложение № 4</t>
  </si>
  <si>
    <t>Кроме того,                                                             НДС 22%</t>
  </si>
  <si>
    <t>ПРЕЙСКУРАНТ № 5</t>
  </si>
  <si>
    <t>Согласование проекта на прокладку тепловых сетей протяженностью (по трассе):</t>
  </si>
  <si>
    <t xml:space="preserve">  - до 50 п.м включительно</t>
  </si>
  <si>
    <t>руб./ 1проект</t>
  </si>
  <si>
    <t xml:space="preserve">  - свыше 50 п.м до 200 п.м. включительно</t>
  </si>
  <si>
    <t xml:space="preserve">  -свыше 200 п.м до 500 п.м включительно</t>
  </si>
  <si>
    <t xml:space="preserve">  - свыше 500 п.м до 1000 п.м включительно</t>
  </si>
  <si>
    <t>1.5.</t>
  </si>
  <si>
    <t xml:space="preserve">  - свыше 1000 п.м</t>
  </si>
  <si>
    <t>Согласование проекта индивидуального теплового пункта</t>
  </si>
  <si>
    <t>2.1.</t>
  </si>
  <si>
    <t>Согласование проекта частичной реконструкции индивидуального теплового пункта</t>
  </si>
  <si>
    <t>Согласование проекта системы отопления</t>
  </si>
  <si>
    <t>3.1.</t>
  </si>
  <si>
    <t>Согласование проекта частичной реконструкции системы отопления</t>
  </si>
  <si>
    <t>Согласование проекта системы вентиляции</t>
  </si>
  <si>
    <t>4.1.</t>
  </si>
  <si>
    <t>Согласование проекта частичной реконструкции системы вентиляции</t>
  </si>
  <si>
    <t>Согласование проекта системы ГВС</t>
  </si>
  <si>
    <t>5.1.</t>
  </si>
  <si>
    <t>Согласование проекта частичной реконструкции системы ГВС</t>
  </si>
  <si>
    <t>Согласование проекта системы бассейна</t>
  </si>
  <si>
    <t>6.1.</t>
  </si>
  <si>
    <t>Согласование проекта частичной реконструкции системы бассейна</t>
  </si>
  <si>
    <t>Согласование проекта системы теплого пола</t>
  </si>
  <si>
    <t>7.1.</t>
  </si>
  <si>
    <t>Согласование проекта частичной реконструкции системы теплого пола</t>
  </si>
  <si>
    <t>Согласование паспортов систем теплопотребления при предъявлении вне проекта</t>
  </si>
  <si>
    <t>руб./ 1паспорт</t>
  </si>
  <si>
    <t>Согласование проекта модернизации (дооснащения) существующих элеваторных узлов</t>
  </si>
  <si>
    <t>Актуализация рабочей документации</t>
  </si>
  <si>
    <t xml:space="preserve">Примечания: 
1. Срок согласования проекта 20 рабочих дней с даты поступления предоплаты.
2. Повторное согласование оплачивается по прейскуранту, указанному выше. </t>
  </si>
  <si>
    <t>Приложение № 5</t>
  </si>
  <si>
    <t>ПРЕЙСКУРАНТ № 6</t>
  </si>
  <si>
    <t>Согласование проекта оперативно-дистанционного контроля.</t>
  </si>
  <si>
    <t>Согласование проекта электрохимической защиты трубопроводов.</t>
  </si>
  <si>
    <t>Приложение № 6</t>
  </si>
  <si>
    <t>Кроме того,              НДС 22%</t>
  </si>
  <si>
    <t>ПРЕЙСКУРАНТ № 7</t>
  </si>
  <si>
    <t>Стоимость работ</t>
  </si>
  <si>
    <t>Обследование системы  оперативно-дистанционного контроля с составлением акта по результатам визуально-измерительного обследования</t>
  </si>
  <si>
    <t>Повторное обследование системы  оперативно-дистанционного контроля с составлением акта по результатам визуально-измерительного обследования</t>
  </si>
  <si>
    <t>Поиск местоположения дефекта в системе оперативно-дистанционного контроля обследуемого трубопровода</t>
  </si>
  <si>
    <t xml:space="preserve">Поиск координат повреждения трубопровода тепловой сети неразрушающим методом контроля
                                     </t>
  </si>
  <si>
    <t xml:space="preserve">Поиск местоположения подземных металлических коммуникаций
                                     </t>
  </si>
  <si>
    <t>Примечания: 
1. Срок оказания услуги 20 рабочих дней с даты поступления предоплаты.
2. В рамках ведения технического надзора за строительством и/или реконструкцией тепловых сетей при подключении потребителей тепловой энергии Прейскурант № 7 (пункты 1 и 2) не применяются.                                                                                          3. В случае обследования системы оперативно-дистанционного контроля участка теплотрассы с целью передачи на баланс в течение 3 месяцев со дня приемки системы оперативно-дистанционного контроля прейскурант № 7 (пункты 1 и 2) не применяются.</t>
  </si>
  <si>
    <t>Приложение № 7</t>
  </si>
  <si>
    <t>Кроме того, НДС 22%</t>
  </si>
  <si>
    <t>ПРЕЙСКУРАНТ № 8</t>
  </si>
  <si>
    <t>Техническая приемка теплового пункта из монтажа</t>
  </si>
  <si>
    <t>Техническая приемка системы центрального отопления из монтажа</t>
  </si>
  <si>
    <t>Техническая приемка систем вентиляции из монтажа</t>
  </si>
  <si>
    <t>Техническая приемка системы горячего водоснабжения из монтажа</t>
  </si>
  <si>
    <t>Техническая приемка гидравлических испытаний построенных (реконструированных) тепловых сетей</t>
  </si>
  <si>
    <t>Техническая приемка объекта во временную эксплуатацию</t>
  </si>
  <si>
    <t>Консультационные услуги по подготовке объекта к постоянной эксплуатации</t>
  </si>
  <si>
    <t xml:space="preserve">Примечания: 
1. Срок оказания услуг 20 рабочих дней с даты поступления предоплаты.
2. Повторная приемка оплачивается по прейскуранту, указанному выше. </t>
  </si>
  <si>
    <t>Приложение № 8</t>
  </si>
  <si>
    <t>ПРЕЙСКУРАНТ № 9</t>
  </si>
  <si>
    <r>
      <t>Техническое обслуживание тепловой сети, S</t>
    </r>
    <r>
      <rPr>
        <vertAlign val="subscript"/>
        <sz val="12"/>
        <rFont val="Times New Roman"/>
        <family val="1"/>
        <charset val="204"/>
      </rPr>
      <t>прод.сечения</t>
    </r>
    <r>
      <rPr>
        <sz val="12"/>
        <rFont val="Times New Roman"/>
        <family val="1"/>
        <charset val="204"/>
      </rPr>
      <t>-60м</t>
    </r>
    <r>
      <rPr>
        <vertAlign val="superscript"/>
        <sz val="12"/>
        <rFont val="Times New Roman"/>
        <family val="1"/>
        <charset val="204"/>
      </rPr>
      <t>2</t>
    </r>
  </si>
  <si>
    <t>руб. в месяц</t>
  </si>
  <si>
    <t xml:space="preserve">Примечание: </t>
  </si>
  <si>
    <r>
      <t xml:space="preserve">1. Расчет выполнен на обслуживание тепловой сети S </t>
    </r>
    <r>
      <rPr>
        <vertAlign val="subscript"/>
        <sz val="10"/>
        <rFont val="Times New Roman"/>
        <family val="1"/>
        <charset val="204"/>
      </rPr>
      <t>прод.сечения</t>
    </r>
    <r>
      <rPr>
        <sz val="10"/>
        <rFont val="Times New Roman"/>
        <family val="1"/>
        <charset val="204"/>
      </rPr>
      <t xml:space="preserve">  - 60м</t>
    </r>
    <r>
      <rPr>
        <vertAlign val="superscript"/>
        <sz val="10"/>
        <rFont val="Times New Roman"/>
        <family val="1"/>
        <charset val="204"/>
      </rPr>
      <t>2</t>
    </r>
    <r>
      <rPr>
        <sz val="10"/>
        <rFont val="Times New Roman"/>
        <family val="1"/>
        <charset val="204"/>
      </rPr>
      <t xml:space="preserve"> (в однотрубном исчислении).</t>
    </r>
  </si>
  <si>
    <t>Приложение № 9</t>
  </si>
  <si>
    <t xml:space="preserve">Кроме того, НДС 22% </t>
  </si>
  <si>
    <t>ПРЕЙСКУРАНТ № 10</t>
  </si>
  <si>
    <t>Техническое обслуживание тепловой камеры</t>
  </si>
  <si>
    <t>Техническое обслуживание трубопроводной арматуры</t>
  </si>
  <si>
    <t>Приложение № 10</t>
  </si>
  <si>
    <t>Приложение 1 к приказу</t>
  </si>
  <si>
    <t>№________ от_____________</t>
  </si>
  <si>
    <t>ПРЕЙСКУРАНТ № 12</t>
  </si>
  <si>
    <t xml:space="preserve">на оказание услуг по техническому надзору </t>
  </si>
  <si>
    <t xml:space="preserve">за строительством и реконструкцией тепловых сетей, </t>
  </si>
  <si>
    <t>тепловых пунктов и систем теплопотребления</t>
  </si>
  <si>
    <t>до 10 (включительно)</t>
  </si>
  <si>
    <t>до 50 (включительно)</t>
  </si>
  <si>
    <t>до 100 (включительно)</t>
  </si>
  <si>
    <t>свыше 100</t>
  </si>
  <si>
    <t>Приложение № 11</t>
  </si>
  <si>
    <t>Стоимость технического надзора в % от сметной стоимости*), в т.ч. НДС 22%</t>
  </si>
  <si>
    <t xml:space="preserve">*) но не менее, чем 100 тыс. руб. без НДС и не более, чем 3 000 тыс. руб. без НДС для негосударственных организаций ; НДС 22% </t>
  </si>
  <si>
    <t>*) но не менее, чем 90 тыс. руб. без НДС и не более, чем 3 000 тыс. руб. без НДС для государственных бюджетных учреждений; НДС 22%</t>
  </si>
  <si>
    <t>ПРЕЙСКУРАНТ № 17</t>
  </si>
  <si>
    <t xml:space="preserve">Наименование </t>
  </si>
  <si>
    <t>Услуги по выдаче расчетной схемы подключения потребителей к тепловым сетям (в зависимости от количества зданий, подключенных к т/вводу)</t>
  </si>
  <si>
    <t>до 5 включительно</t>
  </si>
  <si>
    <t>руб./ 1 расчетная схема</t>
  </si>
  <si>
    <t>свыше 5 до 10 включительно</t>
  </si>
  <si>
    <t>свыше 10</t>
  </si>
  <si>
    <t>Примечание: 
Срок оказания услуги 20 рабочих дней с даты поступления предоплаты.</t>
  </si>
  <si>
    <t>Приложение № 12</t>
  </si>
  <si>
    <t>Кроме того, 
НДС 22%</t>
  </si>
  <si>
    <t>ПРЕЙСКУРАНТ № 19</t>
  </si>
  <si>
    <t>70, 80 100, 125</t>
  </si>
  <si>
    <t>руб./1 стык</t>
  </si>
  <si>
    <t>150, 200</t>
  </si>
  <si>
    <t>300, 350</t>
  </si>
  <si>
    <t>1.6.</t>
  </si>
  <si>
    <t>1.7.</t>
  </si>
  <si>
    <t>1.8.</t>
  </si>
  <si>
    <t>1.9.</t>
  </si>
  <si>
    <t>1.10.</t>
  </si>
  <si>
    <t>1.11.</t>
  </si>
  <si>
    <t>1.12.</t>
  </si>
  <si>
    <t>1.13.</t>
  </si>
  <si>
    <t>70, 80</t>
  </si>
  <si>
    <t>2.2.</t>
  </si>
  <si>
    <t>2.3.</t>
  </si>
  <si>
    <t>125, 150</t>
  </si>
  <si>
    <t>2.4.</t>
  </si>
  <si>
    <t>200, 250</t>
  </si>
  <si>
    <t>2.5.</t>
  </si>
  <si>
    <t>2.6.</t>
  </si>
  <si>
    <t>2.7.</t>
  </si>
  <si>
    <t>2.8.</t>
  </si>
  <si>
    <t>600, 700</t>
  </si>
  <si>
    <t>2.9.</t>
  </si>
  <si>
    <t>800, 900</t>
  </si>
  <si>
    <t>2.10.</t>
  </si>
  <si>
    <t>1000, 1200</t>
  </si>
  <si>
    <t>2.11.</t>
  </si>
  <si>
    <t>Примечания:</t>
  </si>
  <si>
    <t>1. Стоимость  услуг  определяется,  исходя из диаметра трубопровода  (Ду)  и  количества  стыков,  и  не  может  быть  менее  2 500 руб. без НДС.</t>
  </si>
  <si>
    <t>2. В случае проведения технического надзора за строительством и/или реконструкцией тепловых сетей при подключении потребителей тепловой энергии Прейскурант № 19 (пункт 1) не применяется.</t>
  </si>
  <si>
    <t>3. Оказание услуги после поступления предоплаты в размере 100%.</t>
  </si>
  <si>
    <t>Приложение № 14</t>
  </si>
  <si>
    <t>ПРЕЙСКУРАНТ № 18</t>
  </si>
  <si>
    <t xml:space="preserve">на консультационно-техническое сопровождение работ </t>
  </si>
  <si>
    <t>по монтажу тепловых сетей, тепловых пунктов и систем теплопотребления</t>
  </si>
  <si>
    <t>Приложение № 13</t>
  </si>
  <si>
    <t>Стоимость консультационно-технического сопровождения работ  в % от сметной стоимости*), в т.ч. НДС 22%</t>
  </si>
  <si>
    <t>*) но не менее, чем 100 тыс. руб. без НДС и не более, чем 3 000 тыс. руб. без НДС для негосударственных организаций; НДС 22%</t>
  </si>
  <si>
    <t>Приложение № 15</t>
  </si>
  <si>
    <t>ПРЕЙСКУРАНТ № 22</t>
  </si>
  <si>
    <t>Наименование</t>
  </si>
  <si>
    <t>Оказание консультационных услуг по оптимизации мероприятий Заказчика, необходимых для подключения  объекта к тепловым сетям АО «Теплосеть Санкт-Петербурга»</t>
  </si>
  <si>
    <t>руб./ 1 объект</t>
  </si>
  <si>
    <t>ПРЕЙСКУРАНТ № 20</t>
  </si>
  <si>
    <t>1.</t>
  </si>
  <si>
    <r>
      <t>Обеспечение по заявкам потребителей подготовки и проведения испытаний тепловых сетей на плотность и прочность одновременно с проведением испытаний тепловых сетей 
АО "Теплосеть Санкт-Петербурга" от теплоисточников</t>
    </r>
    <r>
      <rPr>
        <b/>
        <sz val="11"/>
        <rFont val="Times New Roman"/>
        <family val="1"/>
        <charset val="204"/>
      </rPr>
      <t/>
    </r>
  </si>
  <si>
    <t>до 1,5 м.куб. включительно</t>
  </si>
  <si>
    <t>свыше 1,5 м.куб. до 3 м.куб. включительно</t>
  </si>
  <si>
    <t>свыше 3 м.куб. до 5 м.куб. включительно</t>
  </si>
  <si>
    <t>свыше 5 м.куб. до 8 м.куб. включительно</t>
  </si>
  <si>
    <t>свыше 8 м.куб. до 11 м.куб. включительно</t>
  </si>
  <si>
    <t>свыше 11 м.куб. до 20 м.куб. включительно</t>
  </si>
  <si>
    <r>
      <t>руб./м</t>
    </r>
    <r>
      <rPr>
        <vertAlign val="superscript"/>
        <sz val="12"/>
        <rFont val="Times New Roman"/>
        <family val="1"/>
        <charset val="204"/>
      </rPr>
      <t>3</t>
    </r>
  </si>
  <si>
    <t>свыше 20 м.куб. до 50 м.куб. включительно</t>
  </si>
  <si>
    <t xml:space="preserve">свыше 50 м.куб. </t>
  </si>
  <si>
    <t>Приложение № 16</t>
  </si>
  <si>
    <t>ПРЕЙСКУРАНТ № 24</t>
  </si>
  <si>
    <t>Техническое обслуживание автоматизированного индивидуального теплового пункта (ИТП) с узлом учета тепловой энергии (УУТЭ), тепловой мощностью:</t>
  </si>
  <si>
    <t>до 0,5 Гкал/час включительно</t>
  </si>
  <si>
    <t>количество узлов присоединения 1</t>
  </si>
  <si>
    <t>руб./1ИТП в месяц</t>
  </si>
  <si>
    <t>количество узлов присоединения 2</t>
  </si>
  <si>
    <t>количество узлов присоединения 3</t>
  </si>
  <si>
    <t>количество узлов присоединения 4</t>
  </si>
  <si>
    <t>количество узлов присоединения 5</t>
  </si>
  <si>
    <t>количество узлов присоединения 6 и более</t>
  </si>
  <si>
    <t>2.</t>
  </si>
  <si>
    <t>от 0,5 Гкал/час до 1,5 Гкал/час включительно</t>
  </si>
  <si>
    <t>3.</t>
  </si>
  <si>
    <t>свыше 1,5 Гкал/час</t>
  </si>
  <si>
    <t>3.2.</t>
  </si>
  <si>
    <t>3.3.</t>
  </si>
  <si>
    <t>3.4.</t>
  </si>
  <si>
    <t>3.5.</t>
  </si>
  <si>
    <t>3.6.</t>
  </si>
  <si>
    <t>Техническое обслуживание индивидуального теплового пункта (ИТП) элеваторного типа, тепловой мощностью:</t>
  </si>
  <si>
    <t>4.</t>
  </si>
  <si>
    <t>4.2.</t>
  </si>
  <si>
    <t>4.3.</t>
  </si>
  <si>
    <t>5.</t>
  </si>
  <si>
    <t>5.2.</t>
  </si>
  <si>
    <t>5.3.</t>
  </si>
  <si>
    <t>6.</t>
  </si>
  <si>
    <t>6.2.</t>
  </si>
  <si>
    <t>6.3.</t>
  </si>
  <si>
    <t>Техническое обслуживание узла учета тепловой энергии (УУТЭ):</t>
  </si>
  <si>
    <t>количество трубопроводов учета 2</t>
  </si>
  <si>
    <t>руб./1УУТЭ в месяц</t>
  </si>
  <si>
    <t>7.2.</t>
  </si>
  <si>
    <t>количество трубопроводов учета 3</t>
  </si>
  <si>
    <t>7.3.</t>
  </si>
  <si>
    <t>количество трубопроводов учета 4</t>
  </si>
  <si>
    <t>7.4.</t>
  </si>
  <si>
    <t>количество трубопроводов учета 5</t>
  </si>
  <si>
    <t>7.5.</t>
  </si>
  <si>
    <t>количество трубопроводов учета 6</t>
  </si>
  <si>
    <t>Подготовка индивидуального теплового пункта (ИТП)  к отопительному сезону, тепловой мощностью:</t>
  </si>
  <si>
    <t>8.</t>
  </si>
  <si>
    <t>8.1</t>
  </si>
  <si>
    <t>8.2</t>
  </si>
  <si>
    <t>8.3</t>
  </si>
  <si>
    <t>8.4</t>
  </si>
  <si>
    <t>8.5</t>
  </si>
  <si>
    <t>8.6</t>
  </si>
  <si>
    <t>9.</t>
  </si>
  <si>
    <t>9.1</t>
  </si>
  <si>
    <t>9.2</t>
  </si>
  <si>
    <t>9.3</t>
  </si>
  <si>
    <t>9.4</t>
  </si>
  <si>
    <t>9.5</t>
  </si>
  <si>
    <t>9.6</t>
  </si>
  <si>
    <t>10.</t>
  </si>
  <si>
    <t>10.1</t>
  </si>
  <si>
    <t>10.2</t>
  </si>
  <si>
    <t>10.3</t>
  </si>
  <si>
    <t>10.4</t>
  </si>
  <si>
    <t>10.5</t>
  </si>
  <si>
    <t>10.6</t>
  </si>
  <si>
    <t>Неразборная промывка теплообменного аппарата с применением хим. реагентов, тепловой мощностью:</t>
  </si>
  <si>
    <t>11.</t>
  </si>
  <si>
    <t>11.1</t>
  </si>
  <si>
    <t>одноступенчатый теплообменник, количество пластин до 30</t>
  </si>
  <si>
    <t>руб./1теплообменник</t>
  </si>
  <si>
    <t>11.2</t>
  </si>
  <si>
    <t>одноступенчатый теплообменник, количество пластин от 30 до 60</t>
  </si>
  <si>
    <t>11.3</t>
  </si>
  <si>
    <t>одноступенчатый теплообменник, количество пластин свыше 60</t>
  </si>
  <si>
    <t>11.4</t>
  </si>
  <si>
    <t>двухступенчатый теплообменник, количество пластин до 30</t>
  </si>
  <si>
    <t>11.5</t>
  </si>
  <si>
    <t>двухступенчатый теплообменник, количество пластин от 30 до 60</t>
  </si>
  <si>
    <t>11.6</t>
  </si>
  <si>
    <t>двухступенчатый теплообменник, количество пластин свыше 60</t>
  </si>
  <si>
    <t>12.</t>
  </si>
  <si>
    <t>12.1</t>
  </si>
  <si>
    <t>12.2</t>
  </si>
  <si>
    <t>12.3</t>
  </si>
  <si>
    <t>12.4</t>
  </si>
  <si>
    <t>12.5</t>
  </si>
  <si>
    <t>12.6</t>
  </si>
  <si>
    <t>13.</t>
  </si>
  <si>
    <t>13.1</t>
  </si>
  <si>
    <t>13.2</t>
  </si>
  <si>
    <t>13.3</t>
  </si>
  <si>
    <t>13.4</t>
  </si>
  <si>
    <t>13.5</t>
  </si>
  <si>
    <t>13.6</t>
  </si>
  <si>
    <t>Разборная промывка теплообменного аппарата с применением хим. реагентов, тепловой мощностью:</t>
  </si>
  <si>
    <t>14.</t>
  </si>
  <si>
    <t>14.1</t>
  </si>
  <si>
    <t>14.2</t>
  </si>
  <si>
    <t>14.3</t>
  </si>
  <si>
    <t>14.4</t>
  </si>
  <si>
    <t>14.5</t>
  </si>
  <si>
    <t>14.6</t>
  </si>
  <si>
    <t>15.</t>
  </si>
  <si>
    <t>15.1</t>
  </si>
  <si>
    <t>15.2</t>
  </si>
  <si>
    <t>15.3</t>
  </si>
  <si>
    <t>15.4</t>
  </si>
  <si>
    <t>15.5</t>
  </si>
  <si>
    <t>15.6</t>
  </si>
  <si>
    <t>16.</t>
  </si>
  <si>
    <t>16.1</t>
  </si>
  <si>
    <t>16.2</t>
  </si>
  <si>
    <t>16.3</t>
  </si>
  <si>
    <t>16.4</t>
  </si>
  <si>
    <t>16.5</t>
  </si>
  <si>
    <t>16.6</t>
  </si>
  <si>
    <t>Приложение № 17</t>
  </si>
  <si>
    <t>Прейскурант № 25</t>
  </si>
  <si>
    <t>Выполнение ПНР ИТП сторонних организаций, без получения допуска в эксплуатацию в Ростехнадзоре, тепловой мощностью:</t>
  </si>
  <si>
    <t>количество узлов присоединения от 1 до 2</t>
  </si>
  <si>
    <t>руб./1ИТП</t>
  </si>
  <si>
    <t>Выполнение ПНР однотрубных/двухтрубных систем отопления сторонних организаций, без получения допуска в эксплуатацию в Ростехнадзоре, с количеством стояков:</t>
  </si>
  <si>
    <t>количество стояков до 30, этажей до 5</t>
  </si>
  <si>
    <t>руб./1система</t>
  </si>
  <si>
    <t>количество стояков от 30 до 60, этажей до 5</t>
  </si>
  <si>
    <t>количество стояков от 60 до 90, этажей до 5</t>
  </si>
  <si>
    <t>4.4.</t>
  </si>
  <si>
    <t>количество стояков от 90 до 120, этажей до 5</t>
  </si>
  <si>
    <t>4.5.</t>
  </si>
  <si>
    <t>количество стояков свыше 120, этажей до 5</t>
  </si>
  <si>
    <t>4.6.</t>
  </si>
  <si>
    <t>количество стояков до 30, этажей от 5 до 10</t>
  </si>
  <si>
    <t>4.7.</t>
  </si>
  <si>
    <t>количество стояков от 30 до 60, этажей от 5 до 10</t>
  </si>
  <si>
    <t>4.8.</t>
  </si>
  <si>
    <t>количество стояков от 60 до 90, этажей от 5 до 10</t>
  </si>
  <si>
    <t>4.9.</t>
  </si>
  <si>
    <t>количество стояков от 90 до 120, этажей от 5 до 10</t>
  </si>
  <si>
    <t>4.10.</t>
  </si>
  <si>
    <t>количество стояков свыше 120, этажей от 5 до 10</t>
  </si>
  <si>
    <t>4.11.</t>
  </si>
  <si>
    <t>количество стояков до 30, этажей от 10 до 15</t>
  </si>
  <si>
    <t>4.12.</t>
  </si>
  <si>
    <t>количество стояков от 30 до 60, этажей от 10до 15</t>
  </si>
  <si>
    <t>4.13.</t>
  </si>
  <si>
    <t>количество стояков от 60 до 90, этажей от 10 до 15</t>
  </si>
  <si>
    <t>4.14.</t>
  </si>
  <si>
    <t>количество стояков от 90 до 120, этажей от 10 до 15</t>
  </si>
  <si>
    <t>4.15.</t>
  </si>
  <si>
    <t>количество стояков свыше 120, этажей от 10 до 15</t>
  </si>
  <si>
    <t>4.16.</t>
  </si>
  <si>
    <t>количество стояков до 30, этажей от 15 до 20</t>
  </si>
  <si>
    <t>4.17.</t>
  </si>
  <si>
    <t>количество стояков от 30 до 60, этажей от 15 до 20</t>
  </si>
  <si>
    <t>4.18.</t>
  </si>
  <si>
    <t>количество стояков от 60 до 90, этажей от 15 до 20</t>
  </si>
  <si>
    <t>4.19.</t>
  </si>
  <si>
    <t>количество стояков от 90 до 120, этажей от 15 до 20</t>
  </si>
  <si>
    <t>4.20.</t>
  </si>
  <si>
    <t>количество стояков свыше 120, этажей от 15 до 20</t>
  </si>
  <si>
    <t>4.21.</t>
  </si>
  <si>
    <t>количество стояков до 30, этажей свыше 20</t>
  </si>
  <si>
    <t>4.22.</t>
  </si>
  <si>
    <t>количество стояков от 30 до 60, этажей свыше 20</t>
  </si>
  <si>
    <t>4.23.</t>
  </si>
  <si>
    <t>количество стояков от 60 до 90, этажей свыше 20</t>
  </si>
  <si>
    <t>4.24.</t>
  </si>
  <si>
    <t>количество стояков от 90 до 120, этажей свыше 20</t>
  </si>
  <si>
    <t>4.25.</t>
  </si>
  <si>
    <t>количество стояков свыше 120, этажей свыше 20</t>
  </si>
  <si>
    <t>Выполнение ПНР коллекторных систем отопления сторонних организаций, без получения допуска в эксплуатацию в Ростехнадзоре, с количеством коллекторных шкафов:</t>
  </si>
  <si>
    <t>количество коллекторных шкафов до 50</t>
  </si>
  <si>
    <t>количество коллекторных шкафов от 50 до 100</t>
  </si>
  <si>
    <t>количество коллекторных шкафов от 100 до 150</t>
  </si>
  <si>
    <t>5.4.</t>
  </si>
  <si>
    <t>количество коллекторных шкафов от 150 до 200</t>
  </si>
  <si>
    <t>5.5.</t>
  </si>
  <si>
    <t>количество коллекторных шкафов от 200 до 250</t>
  </si>
  <si>
    <t>5.6.</t>
  </si>
  <si>
    <t>количество коллекторных шкафов от 250 до 300</t>
  </si>
  <si>
    <t>5.7.</t>
  </si>
  <si>
    <t>количество коллекторных шкафов свыше 300</t>
  </si>
  <si>
    <t>Выполнение ПНР систем ГВС сторонних организаций, без получения допуска в эксплуатацию в Ростехнадзоре, с количеством стояков:</t>
  </si>
  <si>
    <t>количество стояков до 30</t>
  </si>
  <si>
    <t>количество стояков от 30 до 60</t>
  </si>
  <si>
    <t>количество стояков от 60 до 90</t>
  </si>
  <si>
    <t>6.4.</t>
  </si>
  <si>
    <t>количество стояков от 90 до 120</t>
  </si>
  <si>
    <t>6.5.</t>
  </si>
  <si>
    <t>количество стояков свыше 120</t>
  </si>
  <si>
    <t>Выполнение ПНР систем вентиляции сторонних организаций, без получения допуска в эксплуатацию в Ростехнадзоре:</t>
  </si>
  <si>
    <t>приточная установка</t>
  </si>
  <si>
    <t>руб./1установка</t>
  </si>
  <si>
    <t>приточно-вытяжная установка с системой рекуперации</t>
  </si>
  <si>
    <t>воздушно-тепловая завеса</t>
  </si>
  <si>
    <t xml:space="preserve">Техническое сопровождение Заказчика при подготовке документации для предъявления тепловых энергоустановок комиссии и оформления Акта о готовности внутриплощадочных и внутридомовых сетей и оборудования подключаемого объекта к подаче тепловой энергии и теплоносителя  для сторонних организаций, тепловой мощностью: </t>
  </si>
  <si>
    <t>8.1.</t>
  </si>
  <si>
    <t>руб./1услуга</t>
  </si>
  <si>
    <t>8.2.</t>
  </si>
  <si>
    <t>от 0,5 до 1,5 Гкал/час включительно</t>
  </si>
  <si>
    <t>8.3.</t>
  </si>
  <si>
    <t xml:space="preserve">Техническое сопровождение Заказчика при подготовке документации для предъявления тепловых энергоустановок комиссии и оформления Акта о подключении (технологическом присоединении) объекта к системе теплоснабжения  для сторонних организаций, тепловой мощностью: </t>
  </si>
  <si>
    <t>9.1.</t>
  </si>
  <si>
    <t>9.2.</t>
  </si>
  <si>
    <t>9.3.</t>
  </si>
  <si>
    <t xml:space="preserve">Разработка и согласование в СЗУ Ростехнадзора Программы проведения ПНР тепловых энергоустановок для сторонних организаций, тепловой мощностью: </t>
  </si>
  <si>
    <t>10.1.</t>
  </si>
  <si>
    <t>руб./1Программа</t>
  </si>
  <si>
    <t>10.2.</t>
  </si>
  <si>
    <t>10.3.</t>
  </si>
  <si>
    <t xml:space="preserve">Разработка и согласование в СЗУ Ростехнадзора энергетического паспорта здания для сторонних организаций, тепловой мощностью: </t>
  </si>
  <si>
    <t>11.1.</t>
  </si>
  <si>
    <t>руб./1ЭП</t>
  </si>
  <si>
    <t>11.2.</t>
  </si>
  <si>
    <t>11.3.</t>
  </si>
  <si>
    <t xml:space="preserve">Техническое сопровождение Заказчика при получении в СЗУ Ростехнадзора Разрешения на допуск тепловых энергоустановок в эксплуатацию на период проведения ПНР, тепловой мощностью: </t>
  </si>
  <si>
    <t>12.1.</t>
  </si>
  <si>
    <t>руб./1Разрешение</t>
  </si>
  <si>
    <t>12.2.</t>
  </si>
  <si>
    <t>12.3.</t>
  </si>
  <si>
    <t xml:space="preserve">Техническое сопровождение Заказчика при получении в СЗУ Ростехнадзора Разрешения на допуск тепловых энергоустановок в постоянную эксплуатацию, тепловой мощностью: </t>
  </si>
  <si>
    <t>13.1.</t>
  </si>
  <si>
    <t>13.2.</t>
  </si>
  <si>
    <t>13.3.</t>
  </si>
  <si>
    <t>Техническое сопровождение Заказчика при заключении договоров теплоснабжения с ПАО "ТГК-1"</t>
  </si>
  <si>
    <t>14.1.</t>
  </si>
  <si>
    <t>первичное заключение двухстороннего договора теплоснабжения на период проведения ПНР</t>
  </si>
  <si>
    <t>руб./1Договор</t>
  </si>
  <si>
    <t>14.2.</t>
  </si>
  <si>
    <t>первичное заключение трехстороннего договора теплоснабжения на период проведения ПНР</t>
  </si>
  <si>
    <t>14.3.</t>
  </si>
  <si>
    <t>продление договора теплоснабжения на период проведения ПНР</t>
  </si>
  <si>
    <t>14.4.</t>
  </si>
  <si>
    <t>оформление договора на постоянное теплоснабжение на прежнего пользователя</t>
  </si>
  <si>
    <t>14.5.</t>
  </si>
  <si>
    <t>оформление договора на постоянное теплоснабжение на нового пользователя</t>
  </si>
  <si>
    <t>Приложение № 18</t>
  </si>
  <si>
    <t>ПРЕЙСКУРАНТ №26</t>
  </si>
  <si>
    <t>на услуги, оказываемые АО "Теплосеть Санкт-Петербурга"  сторонним организациям.</t>
  </si>
  <si>
    <t>Отключение абонентов в ИТП с устройством видимого разрыва на трубопроводах Д 15 мм - Д 159 мм</t>
  </si>
  <si>
    <t>Д 15 мм</t>
  </si>
  <si>
    <t>Д 20 мм</t>
  </si>
  <si>
    <t>Д 25 мм</t>
  </si>
  <si>
    <t>Д 32 мм</t>
  </si>
  <si>
    <t>Д 40 мм</t>
  </si>
  <si>
    <t>Д 57 мм</t>
  </si>
  <si>
    <t>Д 76 мм</t>
  </si>
  <si>
    <t>Д 89 мм</t>
  </si>
  <si>
    <t>Д 108 мм</t>
  </si>
  <si>
    <t>Д 133 мм</t>
  </si>
  <si>
    <t>Д 159 мм</t>
  </si>
  <si>
    <t>Приложение № 19</t>
  </si>
  <si>
    <t>ПРЕЙСКУРАНТ № 27</t>
  </si>
  <si>
    <t>№               п/п</t>
  </si>
  <si>
    <t>Выполнение гидравлических расчетов</t>
  </si>
  <si>
    <t>Базовая стоимость, с участием в расчёте 1-го ИТП</t>
  </si>
  <si>
    <t>За каждый дополнительный ИТП, участвующий в расчёте:</t>
  </si>
  <si>
    <t>2.1</t>
  </si>
  <si>
    <t>с 2-го до 5-го ИТП включительно</t>
  </si>
  <si>
    <t>2.2</t>
  </si>
  <si>
    <t>с 6-го до 50-го ИТП включительно</t>
  </si>
  <si>
    <t>2.3</t>
  </si>
  <si>
    <t>с 51-го ИТП</t>
  </si>
  <si>
    <r>
      <t>1. За базовую стоимость принят гидравлический расчет со схемой, включающей один тепловой пункт, выполняемый для определения диаметра трубопроводов при реконструкции или подключении новых потребителей.
2. Стоимость выполнения гидравлического расчета определяется как сумма базовой стоимости и добавочных стоимостей за каждый дополнительный ИТП, участвующий в расчете, определяемых в соответствии с п.2. Например, для расчета схемы, включающей 100 ИТП, добавочная стоимость определяется для 4 ИТП по п. 2.1., 45 ИТП по п. 2.2. и 50 ИТП по п. 2.3.
3. При выполнении гидравлического расчета со схемой, включающей один или более транзитных участков тепловой сети, каждый узел схемы, в который сведена обобщенная нагрузка потребителей, в расчете стоимости принимается за один ИТП.
4. Стоимость каждого дополнительного варианта расчета, выполняемого в рамках одного отчета и связанного с изменением нагрузок, точек подключения, длин, диаметров или трасс трубопроводов, определяется с помощью применения поправочного коэффициента к стоимости по Прейскуранту в диапазоне 0,1</t>
    </r>
    <r>
      <rPr>
        <sz val="10"/>
        <rFont val="Calibri"/>
        <family val="2"/>
        <charset val="204"/>
      </rPr>
      <t>÷</t>
    </r>
    <r>
      <rPr>
        <sz val="10"/>
        <rFont val="Times New Roman"/>
        <family val="1"/>
        <charset val="204"/>
      </rPr>
      <t>0,5, устанавливаемого по согласованию сторон. Общая стоимость выполнения расчетов определяется как сумма стоимостей всех вариантов.
5. При подготовке нового отчета по измененным исходным данным к стоимости выполнения расчета по Прейскуранту, применяется поправочный коэффициент в диапазоне 0,5</t>
    </r>
    <r>
      <rPr>
        <sz val="10"/>
        <rFont val="Calibri"/>
        <family val="2"/>
        <charset val="204"/>
      </rPr>
      <t>÷</t>
    </r>
    <r>
      <rPr>
        <sz val="10"/>
        <rFont val="Times New Roman"/>
        <family val="1"/>
        <charset val="204"/>
      </rPr>
      <t xml:space="preserve"> 1, определяемый по согласованию сторон.
6. Прейскурант действителен для проведения гидравлических расчетов по тепловым сетям зоны снабжения АО "Теплосеть Санкт-Петербурга". Стоимость выполнения гидравлических расчетов тепловых сетей в зонах снабжения иных теплоснабжающих организаций определяется на основании протокола согласования договорной цены.</t>
    </r>
  </si>
  <si>
    <t xml:space="preserve">                         </t>
  </si>
  <si>
    <t>Приложение № 20</t>
  </si>
  <si>
    <t>ПРЕЙСКУРАНТ № 28</t>
  </si>
  <si>
    <t>Сопровождение и контроль качества выполнения  пусконаладочных работ индивидуального теплового пункта. Количество систем:</t>
  </si>
  <si>
    <t>количество систем  до 2</t>
  </si>
  <si>
    <t>руб./ 1 ИТП</t>
  </si>
  <si>
    <t>количество систем 3</t>
  </si>
  <si>
    <t>количество систем 4 и более</t>
  </si>
  <si>
    <t>Приложение № 21</t>
  </si>
  <si>
    <t>ПРЕЙСКУРАНТ № 29</t>
  </si>
  <si>
    <t>Рассмотрение и согласование топографо-геодезического плана тепловых сетей, включая сопутсвующие элементы (в том числе узлы систем ОДК и ЭХЗ)</t>
  </si>
  <si>
    <t>Согласование возможности устройства инженерных коммуникаций, размещения объектов сторонних организаций, проектной документации по благоустройству территории в зонах расположения инженерных коммуникаций предприятия с выдачей технических требований условий на защиту тепловых сетей АО "Теплосеть Санкт-Петербурга"</t>
  </si>
  <si>
    <t>Подготовка технических требований условий (ТТиУ) на вынос/переустройство тепловых сетей, не связанных с необходимостью подключения объекта к тепловым сетям АО "Теплосеть Санкт-Петербурга"</t>
  </si>
  <si>
    <t>руб./1ТТиУ</t>
  </si>
  <si>
    <t>Подготовка технических условий на защиту тепловых сетей, не связанных с необходимостью подключения объекта к тепловым сетям АО "Теплосеть Санкт-Петербурга"</t>
  </si>
  <si>
    <t>руб./1заключ.</t>
  </si>
  <si>
    <t>1. Срок оказания услуг отсчитывается с момента поступления поступления денежных средств по выставленному счёту и составляет:
- 10 рабочих дней для рассмотрения и согласования топографо-геодезического плана тепловых сетей или выдача заключения о балансовой принадлежности тепловых сетей, находящихся в ведении АО "Теплосеть Санкт-Петербурга"
- 20 рабочих дней по другим услугам данного прейскуранта.
2. Допускается ускоренное оказание услуг данного прейскуранта, в таком случае оплата производится в двойном размере от стоимости услуг по прейскуранту, указанному выше. При ускоренном оказании услуг срок выполнения отсчитывается с момента поступления поступления денежных средств по выставленному счёту и составляет:
- 5 рабочих дней при рассмотрении и согласовании топографо-геодезического плана тепловых сетей или выдаче заключения о балансовой принадлежности тепловых сетей, находящихся в ведении АО "Теплосеть Санкт-Петербурга";
- 10 рабочих дней по другим услугам данного прейскуранта.
3. Первое повторное согласование после устранения замечаний проводится бесплатно при условии сохранения границ документации по отношению к первоначальной документации.</t>
  </si>
  <si>
    <t>Приложение № 22</t>
  </si>
  <si>
    <t>ПРЕЙСКУРАНТ № 30</t>
  </si>
  <si>
    <t>Сверка инженерных сетей в части оперативно-дистанционного контроля и электрохимической защиты трубопроводов.</t>
  </si>
  <si>
    <t>руб./ 1 сверка</t>
  </si>
  <si>
    <t>Сверка в случае отсутствия инженерных сетей в части оперативно-дистанционного контроля и электрохимической защиты трубопроводов.</t>
  </si>
  <si>
    <t>Примечание: 
Срок сверки до 10 рабочих дней, выдача документов после поступления 100% предоплаты.</t>
  </si>
  <si>
    <t>Приложение № 23</t>
  </si>
  <si>
    <r>
      <t xml:space="preserve">2. При изменении объемов обслуживания стоимость рассчитывается пропорционально  S </t>
    </r>
    <r>
      <rPr>
        <vertAlign val="subscript"/>
        <sz val="10"/>
        <rFont val="Times New Roman"/>
        <family val="1"/>
        <charset val="204"/>
      </rPr>
      <t xml:space="preserve">прод.сечения  </t>
    </r>
    <r>
      <rPr>
        <sz val="10"/>
        <rFont val="Times New Roman"/>
        <family val="1"/>
        <charset val="204"/>
      </rPr>
      <t>и не может быть менее, чем 22 400 руб. без НДС и более, чем 272 800 руб. без НДС;  НДС 22%</t>
    </r>
  </si>
  <si>
    <r>
      <t xml:space="preserve">Визуальный и измерительный контроль сварных соединений трубопроводов тепловых сетей, </t>
    </r>
    <r>
      <rPr>
        <b/>
        <sz val="12"/>
        <rFont val="Times New Roman"/>
        <family val="1"/>
        <charset val="204"/>
      </rPr>
      <t>Ду, мм:</t>
    </r>
  </si>
  <si>
    <r>
      <t xml:space="preserve">Ультразвуковая дефектоскопия одним преобразователем сварных соединений перлитного класса с двух сторон, прозвучивание поперечное, </t>
    </r>
    <r>
      <rPr>
        <b/>
        <sz val="12"/>
        <rFont val="Times New Roman"/>
        <family val="1"/>
        <charset val="204"/>
      </rPr>
      <t>Ду, мм:</t>
    </r>
  </si>
  <si>
    <t>Сметная стоимость строительства и реконструкции тепловых сетей и тепловых пунктов в полном объеме
(в текущих ценах), млн руб.</t>
  </si>
  <si>
    <t>руб./1 пункт</t>
  </si>
  <si>
    <t>руб./1 система</t>
  </si>
  <si>
    <t>руб./1 испытание</t>
  </si>
  <si>
    <t>руб./1 объект</t>
  </si>
  <si>
    <t>руб./отключение</t>
  </si>
  <si>
    <t xml:space="preserve">1. </t>
  </si>
  <si>
    <t>к приказу № 4-П от 13.01.2026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</si>
</sst>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0.0000"/>
    <numFmt numFmtId="166" formatCode="0.0%"/>
  </numFmts>
  <fonts count="22" x14ac:knownFonts="1">
    <font>
      <sz val="11"/>
      <color theme="1"/>
      <name val="Calibri"/>
      <family val="2"/>
      <charset val="204"/>
      <scheme val="minor"/>
    </font>
    <font>
      <sz val="11"/>
      <color theme="1"/>
      <name val="Calibri"/>
      <family val="2"/>
      <charset val="204"/>
      <scheme val="minor"/>
    </font>
    <font>
      <sz val="12"/>
      <name val="Times New Roman"/>
      <family val="1"/>
      <charset val="204"/>
    </font>
    <font>
      <sz val="11"/>
      <name val="Times New Roman"/>
      <family val="1"/>
      <charset val="204"/>
    </font>
    <font>
      <b/>
      <sz val="12"/>
      <name val="Times New Roman"/>
      <family val="1"/>
      <charset val="204"/>
    </font>
    <font>
      <sz val="8"/>
      <name val="Times New Roman"/>
      <family val="1"/>
      <charset val="204"/>
    </font>
    <font>
      <sz val="10"/>
      <name val="Arial Cyr"/>
      <charset val="204"/>
    </font>
    <font>
      <sz val="10"/>
      <name val="Times New Roman"/>
      <family val="1"/>
      <charset val="204"/>
    </font>
    <font>
      <sz val="10"/>
      <name val="Arial"/>
      <family val="2"/>
      <charset val="204"/>
    </font>
    <font>
      <sz val="10"/>
      <name val="Calibri"/>
      <family val="2"/>
      <charset val="204"/>
    </font>
    <font>
      <sz val="9"/>
      <name val="Times New Roman"/>
      <family val="1"/>
      <charset val="204"/>
    </font>
    <font>
      <vertAlign val="subscript"/>
      <sz val="12"/>
      <name val="Times New Roman"/>
      <family val="1"/>
      <charset val="204"/>
    </font>
    <font>
      <vertAlign val="superscript"/>
      <sz val="12"/>
      <name val="Times New Roman"/>
      <family val="1"/>
      <charset val="204"/>
    </font>
    <font>
      <vertAlign val="superscript"/>
      <sz val="10"/>
      <name val="Times New Roman"/>
      <family val="1"/>
      <charset val="204"/>
    </font>
    <font>
      <vertAlign val="subscript"/>
      <sz val="10"/>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
      <sz val="12"/>
      <color theme="1"/>
      <name val="Times New Roman"/>
      <family val="1"/>
      <charset val="204"/>
    </font>
    <font>
      <sz val="14"/>
      <name val="Times New Roman"/>
      <family val="1"/>
      <charset val="204"/>
    </font>
    <font>
      <sz val="11"/>
      <color theme="1"/>
      <name val="Calibri"/>
      <family val="2"/>
      <scheme val="minor"/>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8" fillId="0" borderId="0"/>
    <xf numFmtId="164" fontId="6" fillId="0" borderId="0" applyFont="0" applyFill="0" applyBorder="0" applyAlignment="0" applyProtection="0"/>
    <xf numFmtId="0" fontId="6" fillId="0" borderId="0"/>
    <xf numFmtId="0" fontId="8" fillId="0" borderId="0"/>
    <xf numFmtId="164" fontId="8" fillId="0" borderId="0" applyFont="0" applyFill="0" applyBorder="0" applyAlignment="0" applyProtection="0"/>
    <xf numFmtId="0" fontId="8" fillId="0" borderId="0"/>
    <xf numFmtId="0" fontId="1" fillId="0" borderId="0"/>
    <xf numFmtId="164" fontId="1" fillId="0" borderId="0" applyFont="0" applyFill="0" applyBorder="0" applyAlignment="0" applyProtection="0"/>
    <xf numFmtId="0" fontId="20" fillId="0" borderId="0"/>
  </cellStyleXfs>
  <cellXfs count="282">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3" fontId="2" fillId="0" borderId="1" xfId="1" applyFont="1" applyBorder="1" applyAlignment="1">
      <alignment horizontal="center" vertical="center" wrapText="1"/>
    </xf>
    <xf numFmtId="0" fontId="7" fillId="0" borderId="0" xfId="0" applyFont="1" applyAlignment="1">
      <alignment vertical="center"/>
    </xf>
    <xf numFmtId="0" fontId="3"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0" xfId="0" applyFont="1" applyAlignment="1">
      <alignment vertical="center" wrapText="1"/>
    </xf>
    <xf numFmtId="0" fontId="3" fillId="0" borderId="0" xfId="0" applyFont="1" applyAlignme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165" fontId="2" fillId="0" borderId="0" xfId="0" applyNumberFormat="1" applyFont="1" applyAlignment="1">
      <alignment vertical="center" wrapText="1"/>
    </xf>
    <xf numFmtId="1" fontId="2" fillId="0" borderId="0" xfId="0" applyNumberFormat="1" applyFont="1" applyAlignment="1">
      <alignment vertical="center" wrapText="1"/>
    </xf>
    <xf numFmtId="166" fontId="2" fillId="0" borderId="1" xfId="0" applyNumberFormat="1" applyFont="1" applyBorder="1" applyAlignment="1">
      <alignment horizontal="left" vertical="center" wrapText="1"/>
    </xf>
    <xf numFmtId="9" fontId="2" fillId="0" borderId="1" xfId="0" applyNumberFormat="1" applyFont="1" applyBorder="1" applyAlignment="1">
      <alignment horizontal="left" vertical="center" wrapText="1"/>
    </xf>
    <xf numFmtId="0" fontId="2" fillId="0" borderId="5" xfId="0" applyFont="1" applyBorder="1" applyAlignment="1">
      <alignment vertical="center" wrapText="1"/>
    </xf>
    <xf numFmtId="1" fontId="2" fillId="0" borderId="5" xfId="0" applyNumberFormat="1" applyFont="1" applyBorder="1" applyAlignment="1">
      <alignment horizontal="center" vertical="center" wrapText="1"/>
    </xf>
    <xf numFmtId="0" fontId="5" fillId="0" borderId="5" xfId="0" applyFont="1" applyBorder="1" applyAlignment="1">
      <alignment vertical="center" wrapText="1"/>
    </xf>
    <xf numFmtId="9" fontId="2" fillId="0" borderId="5" xfId="0" applyNumberFormat="1"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 fontId="2" fillId="0" borderId="6"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2" fontId="4"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Border="1" applyAlignment="1">
      <alignment vertical="center" wrapText="1"/>
    </xf>
    <xf numFmtId="0" fontId="3" fillId="0" borderId="0" xfId="0" applyFont="1" applyAlignment="1">
      <alignment horizontal="left"/>
    </xf>
    <xf numFmtId="0" fontId="2" fillId="0" borderId="0" xfId="2" applyFont="1"/>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xf numFmtId="164" fontId="2" fillId="0" borderId="1" xfId="3" applyFont="1" applyBorder="1" applyAlignment="1">
      <alignment horizontal="center" vertical="center" wrapText="1"/>
    </xf>
    <xf numFmtId="164" fontId="2" fillId="0" borderId="1" xfId="3" applyFont="1" applyBorder="1" applyAlignment="1">
      <alignment horizontal="center" vertical="center"/>
    </xf>
    <xf numFmtId="0" fontId="7" fillId="0" borderId="0" xfId="0" applyFont="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horizontal="center" vertical="center" wrapText="1"/>
    </xf>
    <xf numFmtId="0" fontId="2" fillId="0" borderId="1" xfId="2" applyFont="1" applyBorder="1" applyAlignment="1">
      <alignment horizontal="center" vertical="center"/>
    </xf>
    <xf numFmtId="0" fontId="2" fillId="0" borderId="4" xfId="2" applyFont="1" applyBorder="1" applyAlignment="1">
      <alignment horizontal="left" vertical="center" wrapText="1"/>
    </xf>
    <xf numFmtId="0" fontId="2" fillId="0" borderId="7" xfId="2" applyFont="1" applyBorder="1" applyAlignment="1">
      <alignment horizontal="center" vertical="center"/>
    </xf>
    <xf numFmtId="164" fontId="2" fillId="0" borderId="4" xfId="3" applyFont="1" applyBorder="1" applyAlignment="1">
      <alignment horizontal="center" vertical="center"/>
    </xf>
    <xf numFmtId="0" fontId="2" fillId="0" borderId="1" xfId="2" applyFont="1" applyBorder="1" applyAlignment="1">
      <alignment horizontal="left" vertical="center" wrapText="1"/>
    </xf>
    <xf numFmtId="0" fontId="2" fillId="0" borderId="4" xfId="2" applyFont="1" applyBorder="1" applyAlignment="1">
      <alignment horizontal="center" vertical="center"/>
    </xf>
    <xf numFmtId="0" fontId="2" fillId="0" borderId="8" xfId="2" applyFont="1" applyBorder="1" applyAlignment="1">
      <alignment horizontal="left" vertical="center" wrapText="1"/>
    </xf>
    <xf numFmtId="0" fontId="7" fillId="0" borderId="0" xfId="0" applyFont="1" applyAlignment="1">
      <alignment horizontal="left" vertical="top"/>
    </xf>
    <xf numFmtId="0" fontId="7" fillId="0" borderId="0" xfId="0" applyFont="1" applyAlignment="1">
      <alignment vertical="top"/>
    </xf>
    <xf numFmtId="0" fontId="2" fillId="0" borderId="0" xfId="0" applyFont="1" applyAlignment="1">
      <alignment horizontal="left" vertical="center"/>
    </xf>
    <xf numFmtId="0" fontId="2" fillId="0" borderId="0" xfId="2" applyFont="1" applyAlignment="1">
      <alignment horizontal="center" vertical="center" wrapText="1"/>
    </xf>
    <xf numFmtId="4" fontId="2" fillId="0" borderId="1" xfId="2" applyNumberFormat="1" applyFont="1" applyBorder="1" applyAlignment="1">
      <alignment horizontal="right" vertical="center" wrapText="1"/>
    </xf>
    <xf numFmtId="164" fontId="2" fillId="0" borderId="1" xfId="3" applyFont="1" applyBorder="1" applyAlignment="1">
      <alignment horizontal="right" vertical="center"/>
    </xf>
    <xf numFmtId="164" fontId="2" fillId="0" borderId="1" xfId="3" applyFont="1" applyBorder="1" applyAlignment="1">
      <alignment horizontal="right" vertical="center" wrapText="1"/>
    </xf>
    <xf numFmtId="4" fontId="2" fillId="0" borderId="1" xfId="3" applyNumberFormat="1" applyFont="1" applyBorder="1" applyAlignment="1">
      <alignment horizontal="right" vertical="center" wrapText="1"/>
    </xf>
    <xf numFmtId="4" fontId="2" fillId="2" borderId="1" xfId="3" applyNumberFormat="1" applyFont="1" applyFill="1" applyBorder="1" applyAlignment="1">
      <alignment horizontal="right" vertical="center" wrapText="1"/>
    </xf>
    <xf numFmtId="164" fontId="2" fillId="2" borderId="1" xfId="3" applyFont="1" applyFill="1" applyBorder="1" applyAlignment="1">
      <alignment horizontal="right" vertical="center" wrapText="1"/>
    </xf>
    <xf numFmtId="16" fontId="2" fillId="0" borderId="1" xfId="2" applyNumberFormat="1"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horizontal="left" vertical="center" wrapText="1"/>
    </xf>
    <xf numFmtId="0" fontId="5" fillId="0" borderId="0" xfId="2" applyFont="1" applyBorder="1" applyAlignment="1">
      <alignment horizontal="center" vertical="center" wrapText="1"/>
    </xf>
    <xf numFmtId="164" fontId="3" fillId="0" borderId="0" xfId="3" applyFont="1" applyBorder="1" applyAlignment="1">
      <alignment horizontal="center" vertical="center" wrapText="1"/>
    </xf>
    <xf numFmtId="164" fontId="3" fillId="0" borderId="0" xfId="3" applyFont="1" applyBorder="1" applyAlignment="1">
      <alignment horizontal="center" vertical="center"/>
    </xf>
    <xf numFmtId="0" fontId="2" fillId="0" borderId="0" xfId="2" applyFont="1" applyAlignment="1">
      <alignment vertical="center" wrapText="1"/>
    </xf>
    <xf numFmtId="0" fontId="2" fillId="0" borderId="0" xfId="2" applyFont="1" applyAlignment="1">
      <alignment horizontal="right" vertical="center" wrapText="1"/>
    </xf>
    <xf numFmtId="0" fontId="2" fillId="0" borderId="4" xfId="2" applyFont="1" applyBorder="1" applyAlignment="1">
      <alignment horizontal="center" vertical="center" wrapText="1"/>
    </xf>
    <xf numFmtId="164" fontId="2" fillId="0" borderId="4" xfId="3" applyFont="1" applyBorder="1" applyAlignment="1">
      <alignment horizontal="center" vertical="center" wrapText="1"/>
    </xf>
    <xf numFmtId="0" fontId="2" fillId="0" borderId="0" xfId="0" applyFont="1" applyFill="1"/>
    <xf numFmtId="0" fontId="2" fillId="0" borderId="0" xfId="2" applyFont="1" applyBorder="1" applyAlignment="1">
      <alignment horizontal="center" vertical="center" wrapText="1"/>
    </xf>
    <xf numFmtId="0" fontId="2" fillId="0" borderId="0" xfId="2" applyFont="1" applyBorder="1" applyAlignment="1">
      <alignment horizontal="left" vertical="center" wrapText="1"/>
    </xf>
    <xf numFmtId="0" fontId="3" fillId="0" borderId="0" xfId="2" applyFont="1" applyBorder="1" applyAlignment="1">
      <alignment horizontal="center" vertical="center" wrapText="1"/>
    </xf>
    <xf numFmtId="0" fontId="7" fillId="0" borderId="0" xfId="0" applyFont="1" applyAlignment="1">
      <alignment horizontal="right"/>
    </xf>
    <xf numFmtId="0" fontId="7" fillId="0" borderId="0" xfId="0" applyFont="1" applyAlignment="1">
      <alignment horizontal="center"/>
    </xf>
    <xf numFmtId="0" fontId="7" fillId="0" borderId="0" xfId="0" applyFont="1" applyAlignment="1">
      <alignment horizontal="left"/>
    </xf>
    <xf numFmtId="0" fontId="4" fillId="0" borderId="0" xfId="2" applyFont="1" applyAlignment="1">
      <alignment horizontal="center" vertical="center"/>
    </xf>
    <xf numFmtId="0" fontId="2" fillId="0" borderId="0" xfId="2" applyFont="1" applyAlignment="1">
      <alignment horizontal="center" vertical="center"/>
    </xf>
    <xf numFmtId="0" fontId="4" fillId="0" borderId="0" xfId="4" applyFont="1" applyAlignment="1">
      <alignment horizontal="center" vertical="center"/>
    </xf>
    <xf numFmtId="0" fontId="2" fillId="0" borderId="0" xfId="4" applyFont="1" applyAlignment="1">
      <alignment horizontal="center" vertical="center"/>
    </xf>
    <xf numFmtId="0" fontId="2" fillId="0" borderId="0" xfId="4" applyFont="1" applyAlignment="1">
      <alignment vertical="center"/>
    </xf>
    <xf numFmtId="0" fontId="2" fillId="0" borderId="1" xfId="4" applyFont="1" applyBorder="1" applyAlignment="1">
      <alignment horizontal="center" vertical="center" wrapText="1"/>
    </xf>
    <xf numFmtId="0" fontId="2" fillId="0" borderId="1" xfId="4" applyFont="1" applyBorder="1" applyAlignment="1">
      <alignment horizontal="left" vertical="center" wrapText="1"/>
    </xf>
    <xf numFmtId="0" fontId="2" fillId="0" borderId="1" xfId="4" applyFont="1" applyBorder="1" applyAlignment="1">
      <alignment horizontal="center" vertical="center"/>
    </xf>
    <xf numFmtId="0" fontId="2" fillId="0" borderId="2" xfId="4" applyFont="1" applyBorder="1" applyAlignment="1">
      <alignment horizontal="center" vertical="center"/>
    </xf>
    <xf numFmtId="0" fontId="2" fillId="0" borderId="2" xfId="4" applyFont="1" applyBorder="1" applyAlignment="1">
      <alignment horizontal="left" vertical="center" wrapText="1"/>
    </xf>
    <xf numFmtId="0" fontId="2" fillId="0" borderId="1" xfId="2" applyFont="1" applyBorder="1" applyAlignment="1">
      <alignment vertical="center"/>
    </xf>
    <xf numFmtId="2" fontId="2" fillId="0" borderId="1" xfId="2" applyNumberFormat="1" applyFont="1" applyBorder="1" applyAlignment="1">
      <alignment horizontal="center" vertical="center" wrapText="1"/>
    </xf>
    <xf numFmtId="2" fontId="2" fillId="0" borderId="1" xfId="2" applyNumberFormat="1" applyFont="1" applyBorder="1" applyAlignment="1">
      <alignment horizontal="center" vertical="center"/>
    </xf>
    <xf numFmtId="0" fontId="7" fillId="0" borderId="0" xfId="2" applyFont="1" applyBorder="1" applyAlignment="1">
      <alignment vertical="top" wrapText="1"/>
    </xf>
    <xf numFmtId="0" fontId="2" fillId="0" borderId="0" xfId="2" applyFont="1" applyAlignment="1">
      <alignment horizontal="center"/>
    </xf>
    <xf numFmtId="0" fontId="3" fillId="0" borderId="0" xfId="0" applyFont="1"/>
    <xf numFmtId="164" fontId="7" fillId="0" borderId="0" xfId="3" applyFont="1" applyBorder="1" applyAlignment="1">
      <alignment horizontal="center" vertical="center" wrapText="1"/>
    </xf>
    <xf numFmtId="164" fontId="7" fillId="0" borderId="0" xfId="3" applyFont="1" applyBorder="1" applyAlignment="1">
      <alignment horizontal="center" vertical="center"/>
    </xf>
    <xf numFmtId="0" fontId="2" fillId="0" borderId="0" xfId="4" applyFont="1" applyAlignment="1">
      <alignment horizontal="center"/>
    </xf>
    <xf numFmtId="0" fontId="2" fillId="0" borderId="0" xfId="4" applyFont="1"/>
    <xf numFmtId="0" fontId="4" fillId="0" borderId="0" xfId="4" applyFont="1" applyAlignment="1">
      <alignment horizontal="center"/>
    </xf>
    <xf numFmtId="0" fontId="2" fillId="0" borderId="0" xfId="4" applyFont="1" applyAlignment="1">
      <alignment horizontal="right"/>
    </xf>
    <xf numFmtId="0" fontId="3" fillId="0" borderId="0" xfId="4" applyFont="1" applyAlignment="1">
      <alignment horizontal="right"/>
    </xf>
    <xf numFmtId="0" fontId="3" fillId="0" borderId="0" xfId="4" applyFont="1"/>
    <xf numFmtId="0" fontId="3" fillId="0" borderId="0" xfId="4" applyFont="1" applyAlignment="1"/>
    <xf numFmtId="0" fontId="3" fillId="0" borderId="0" xfId="4" applyFont="1" applyAlignment="1">
      <alignment horizontal="left"/>
    </xf>
    <xf numFmtId="0" fontId="3" fillId="0" borderId="0" xfId="4" applyFont="1" applyAlignment="1">
      <alignment vertical="center"/>
    </xf>
    <xf numFmtId="0" fontId="4" fillId="0" borderId="0" xfId="5" applyFont="1" applyAlignment="1">
      <alignment horizontal="center"/>
    </xf>
    <xf numFmtId="0" fontId="2" fillId="0" borderId="0" xfId="5" applyFont="1"/>
    <xf numFmtId="0" fontId="2" fillId="0" borderId="0" xfId="5" applyFont="1" applyAlignment="1">
      <alignment horizontal="center" vertical="center" wrapText="1"/>
    </xf>
    <xf numFmtId="164" fontId="2" fillId="0" borderId="1" xfId="6" applyFont="1" applyBorder="1" applyAlignment="1">
      <alignment horizontal="center" vertical="center" wrapText="1"/>
    </xf>
    <xf numFmtId="164" fontId="2" fillId="0" borderId="1" xfId="6" applyFont="1" applyBorder="1" applyAlignment="1">
      <alignment horizontal="center" vertical="center"/>
    </xf>
    <xf numFmtId="0" fontId="7" fillId="0" borderId="0" xfId="7" applyFont="1" applyBorder="1" applyAlignment="1">
      <alignment horizontal="left" vertical="center" wrapText="1"/>
    </xf>
    <xf numFmtId="0" fontId="5" fillId="0" borderId="0" xfId="7" applyFont="1" applyBorder="1" applyAlignment="1">
      <alignment horizontal="center" vertical="center" wrapText="1"/>
    </xf>
    <xf numFmtId="164" fontId="7" fillId="0" borderId="0" xfId="6" applyFont="1" applyBorder="1" applyAlignment="1">
      <alignment horizontal="center" vertical="center" wrapText="1"/>
    </xf>
    <xf numFmtId="164" fontId="7" fillId="0" borderId="0" xfId="6" applyFont="1" applyBorder="1" applyAlignment="1">
      <alignment horizontal="center" vertical="center"/>
    </xf>
    <xf numFmtId="0" fontId="2" fillId="0" borderId="0" xfId="7" applyFont="1"/>
    <xf numFmtId="0" fontId="7" fillId="0" borderId="0" xfId="2" applyFont="1"/>
    <xf numFmtId="0" fontId="3" fillId="0" borderId="0" xfId="2" applyFont="1" applyAlignment="1"/>
    <xf numFmtId="0" fontId="3" fillId="0" borderId="0" xfId="2" applyFont="1" applyAlignment="1">
      <alignment horizontal="left"/>
    </xf>
    <xf numFmtId="0" fontId="2" fillId="0" borderId="0" xfId="8" applyFont="1" applyBorder="1" applyAlignment="1">
      <alignment horizontal="center" vertical="center" wrapText="1"/>
    </xf>
    <xf numFmtId="0" fontId="2" fillId="0" borderId="1" xfId="8" applyFont="1" applyBorder="1" applyAlignment="1">
      <alignment horizontal="center" vertical="center"/>
    </xf>
    <xf numFmtId="0" fontId="2" fillId="0" borderId="1" xfId="8" applyFont="1" applyBorder="1" applyAlignment="1">
      <alignment horizontal="left" vertical="center" wrapText="1"/>
    </xf>
    <xf numFmtId="164" fontId="2" fillId="0" borderId="1" xfId="9" applyNumberFormat="1" applyFont="1" applyBorder="1" applyAlignment="1">
      <alignment horizontal="center" vertical="center"/>
    </xf>
    <xf numFmtId="16" fontId="2" fillId="0" borderId="1" xfId="8" applyNumberFormat="1" applyFont="1" applyBorder="1" applyAlignment="1">
      <alignment horizontal="center" vertical="center"/>
    </xf>
    <xf numFmtId="0" fontId="2" fillId="0" borderId="0" xfId="8" applyFont="1" applyBorder="1" applyAlignment="1">
      <alignment horizontal="center" vertical="center"/>
    </xf>
    <xf numFmtId="0" fontId="3" fillId="0" borderId="0" xfId="8" applyFont="1" applyBorder="1" applyAlignment="1">
      <alignment horizontal="left" vertical="center" wrapText="1"/>
    </xf>
    <xf numFmtId="164" fontId="2" fillId="0" borderId="0" xfId="9" applyNumberFormat="1" applyFont="1" applyBorder="1" applyAlignment="1">
      <alignment horizontal="center" vertical="center"/>
    </xf>
    <xf numFmtId="0" fontId="4" fillId="0" borderId="0" xfId="8" applyFont="1" applyAlignment="1">
      <alignment horizontal="center" vertical="center"/>
    </xf>
    <xf numFmtId="0" fontId="16" fillId="0" borderId="0" xfId="0" applyFont="1"/>
    <xf numFmtId="0" fontId="16" fillId="0" borderId="0" xfId="0" applyFont="1" applyAlignment="1">
      <alignment wrapText="1"/>
    </xf>
    <xf numFmtId="0" fontId="16" fillId="0" borderId="0" xfId="0" applyFont="1" applyAlignment="1"/>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left"/>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0" xfId="0" applyFont="1" applyAlignment="1">
      <alignment vertical="center"/>
    </xf>
    <xf numFmtId="0" fontId="0" fillId="0" borderId="0" xfId="0" applyAlignment="1">
      <alignment vertical="center"/>
    </xf>
    <xf numFmtId="0" fontId="17" fillId="0" borderId="1" xfId="0" applyFont="1" applyBorder="1" applyAlignment="1">
      <alignment vertical="center"/>
    </xf>
    <xf numFmtId="0" fontId="17" fillId="0" borderId="1" xfId="0" applyFont="1" applyBorder="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xf>
    <xf numFmtId="0" fontId="16" fillId="0" borderId="1" xfId="0" applyFont="1" applyFill="1" applyBorder="1" applyAlignment="1">
      <alignment vertical="center"/>
    </xf>
    <xf numFmtId="0" fontId="16" fillId="0" borderId="0" xfId="0" applyFont="1" applyFill="1" applyAlignment="1">
      <alignment vertical="center"/>
    </xf>
    <xf numFmtId="0" fontId="0" fillId="0" borderId="0" xfId="0" applyFill="1" applyAlignment="1">
      <alignment vertical="center"/>
    </xf>
    <xf numFmtId="0" fontId="17" fillId="0" borderId="1" xfId="0" applyFont="1" applyFill="1" applyBorder="1" applyAlignment="1">
      <alignment vertical="center"/>
    </xf>
    <xf numFmtId="0" fontId="17" fillId="0" borderId="1" xfId="0" applyFont="1" applyFill="1" applyBorder="1" applyAlignment="1">
      <alignment vertical="center" wrapText="1"/>
    </xf>
    <xf numFmtId="0" fontId="16" fillId="0" borderId="1" xfId="0" applyFont="1" applyFill="1" applyBorder="1" applyAlignment="1">
      <alignment vertical="center" wrapText="1"/>
    </xf>
    <xf numFmtId="4" fontId="16" fillId="0" borderId="1" xfId="0" applyNumberFormat="1" applyFont="1" applyFill="1" applyBorder="1" applyAlignment="1">
      <alignment vertical="center"/>
    </xf>
    <xf numFmtId="49" fontId="16" fillId="0" borderId="1" xfId="0" applyNumberFormat="1" applyFont="1" applyFill="1" applyBorder="1" applyAlignment="1">
      <alignment vertical="center"/>
    </xf>
    <xf numFmtId="2" fontId="16" fillId="0" borderId="0" xfId="0" applyNumberFormat="1" applyFont="1"/>
    <xf numFmtId="0" fontId="3" fillId="0" borderId="0" xfId="2" applyFont="1" applyAlignment="1">
      <alignment vertical="center"/>
    </xf>
    <xf numFmtId="0" fontId="16" fillId="0" borderId="1" xfId="0" applyFont="1" applyBorder="1"/>
    <xf numFmtId="0" fontId="17" fillId="0" borderId="1" xfId="0" applyFont="1" applyBorder="1"/>
    <xf numFmtId="4" fontId="16" fillId="0" borderId="1" xfId="0" applyNumberFormat="1" applyFont="1" applyBorder="1"/>
    <xf numFmtId="17" fontId="16" fillId="0" borderId="1" xfId="0" applyNumberFormat="1" applyFont="1" applyBorder="1" applyAlignment="1">
      <alignment vertical="center"/>
    </xf>
    <xf numFmtId="0" fontId="16" fillId="0" borderId="1" xfId="0" applyFont="1" applyFill="1" applyBorder="1"/>
    <xf numFmtId="4" fontId="16" fillId="0" borderId="1" xfId="0" applyNumberFormat="1" applyFont="1" applyFill="1" applyBorder="1"/>
    <xf numFmtId="0" fontId="16" fillId="0" borderId="1" xfId="0" applyFont="1" applyBorder="1" applyAlignment="1">
      <alignment wrapText="1"/>
    </xf>
    <xf numFmtId="0" fontId="18" fillId="0" borderId="0" xfId="0" applyFont="1" applyAlignment="1"/>
    <xf numFmtId="0" fontId="18" fillId="0" borderId="0" xfId="0" applyFont="1" applyAlignment="1">
      <alignment horizontal="center"/>
    </xf>
    <xf numFmtId="0" fontId="4" fillId="0" borderId="0" xfId="0" applyFont="1" applyAlignment="1">
      <alignment vertical="center" wrapText="1"/>
    </xf>
    <xf numFmtId="43" fontId="16" fillId="0" borderId="0" xfId="0" applyNumberFormat="1" applyFont="1"/>
    <xf numFmtId="0" fontId="2" fillId="0" borderId="0" xfId="2" applyFont="1" applyAlignment="1">
      <alignment horizontal="right"/>
    </xf>
    <xf numFmtId="0" fontId="2" fillId="0" borderId="3" xfId="5" applyFont="1" applyBorder="1" applyAlignment="1">
      <alignment horizontal="center" vertical="center" wrapText="1"/>
    </xf>
    <xf numFmtId="0" fontId="2" fillId="0" borderId="0" xfId="2" applyFont="1" applyBorder="1"/>
    <xf numFmtId="164" fontId="2" fillId="0" borderId="1" xfId="6" applyFont="1" applyFill="1" applyBorder="1" applyAlignment="1">
      <alignment horizontal="center" vertical="center" wrapText="1"/>
    </xf>
    <xf numFmtId="164" fontId="2" fillId="0" borderId="1" xfId="6" applyFont="1" applyFill="1" applyBorder="1" applyAlignment="1">
      <alignment horizontal="center" vertical="center"/>
    </xf>
    <xf numFmtId="0" fontId="16" fillId="0" borderId="0" xfId="10" applyFont="1"/>
    <xf numFmtId="0" fontId="18" fillId="0" borderId="0" xfId="10" applyFont="1" applyAlignment="1">
      <alignment horizontal="left"/>
    </xf>
    <xf numFmtId="0" fontId="18" fillId="0" borderId="0" xfId="10" applyFont="1" applyFill="1"/>
    <xf numFmtId="0" fontId="18" fillId="0" borderId="0" xfId="10" applyFont="1"/>
    <xf numFmtId="0" fontId="18" fillId="0" borderId="0" xfId="10" applyFont="1" applyAlignment="1">
      <alignment horizontal="right"/>
    </xf>
    <xf numFmtId="0" fontId="21" fillId="0" borderId="0" xfId="0" applyFont="1" applyAlignment="1"/>
    <xf numFmtId="0" fontId="2" fillId="0" borderId="0" xfId="5" applyFont="1" applyBorder="1" applyAlignment="1">
      <alignment horizontal="center" vertical="center" wrapText="1"/>
    </xf>
    <xf numFmtId="164" fontId="2" fillId="0" borderId="1" xfId="6" applyFont="1" applyBorder="1" applyAlignment="1">
      <alignment horizontal="right" vertical="center"/>
    </xf>
    <xf numFmtId="49" fontId="2" fillId="0" borderId="1" xfId="2" applyNumberFormat="1" applyFont="1" applyBorder="1" applyAlignment="1">
      <alignment horizontal="center" vertical="center"/>
    </xf>
    <xf numFmtId="49" fontId="2" fillId="0" borderId="1" xfId="4"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64" fontId="2" fillId="0" borderId="1" xfId="3" applyFont="1" applyFill="1" applyBorder="1" applyAlignment="1">
      <alignment horizontal="center" vertical="center" wrapText="1"/>
    </xf>
    <xf numFmtId="17" fontId="2"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2" xfId="2" applyFont="1" applyBorder="1" applyAlignment="1">
      <alignment horizontal="justify" vertical="center" wrapText="1"/>
    </xf>
    <xf numFmtId="0" fontId="2" fillId="0" borderId="0" xfId="0" applyFont="1" applyAlignment="1">
      <alignment horizontal="left"/>
    </xf>
    <xf numFmtId="0" fontId="2" fillId="0" borderId="0" xfId="2" applyFont="1"/>
    <xf numFmtId="0" fontId="2" fillId="0" borderId="0" xfId="0" applyFont="1" applyAlignment="1">
      <alignment vertical="center"/>
    </xf>
    <xf numFmtId="0" fontId="3" fillId="0" borderId="0" xfId="0" applyFont="1" applyAlignment="1">
      <alignment horizontal="right"/>
    </xf>
    <xf numFmtId="0" fontId="2" fillId="0" borderId="0" xfId="0" applyFont="1" applyAlignment="1">
      <alignment horizontal="right" vertical="center" wrapText="1"/>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Border="1" applyAlignment="1">
      <alignment horizontal="left" vertical="center" wrapText="1"/>
    </xf>
    <xf numFmtId="0" fontId="7" fillId="0" borderId="0" xfId="2" applyFont="1" applyBorder="1" applyAlignment="1">
      <alignment horizontal="left" vertical="center" wrapText="1"/>
    </xf>
    <xf numFmtId="0" fontId="2" fillId="0" borderId="0" xfId="0" applyFont="1" applyAlignment="1">
      <alignment horizontal="right"/>
    </xf>
    <xf numFmtId="0" fontId="4"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2" applyFont="1" applyAlignment="1">
      <alignment horizontal="center"/>
    </xf>
    <xf numFmtId="0" fontId="2" fillId="0" borderId="0" xfId="2" applyFont="1" applyAlignment="1">
      <alignment horizontal="center" vertical="center" wrapText="1"/>
    </xf>
    <xf numFmtId="0" fontId="2" fillId="0" borderId="1" xfId="2" applyFont="1" applyBorder="1" applyAlignment="1">
      <alignment horizontal="center" vertical="center" wrapText="1"/>
    </xf>
    <xf numFmtId="0" fontId="7" fillId="0" borderId="2" xfId="2" applyFont="1" applyBorder="1" applyAlignment="1">
      <alignment horizontal="justify" vertical="center" wrapText="1"/>
    </xf>
    <xf numFmtId="0" fontId="2" fillId="0" borderId="1" xfId="2"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8" xfId="2" applyFont="1" applyBorder="1" applyAlignment="1">
      <alignment horizontal="left" vertical="center" wrapText="1"/>
    </xf>
    <xf numFmtId="0" fontId="2" fillId="0" borderId="9" xfId="2" applyFont="1" applyBorder="1" applyAlignment="1">
      <alignment horizontal="left" vertical="center" wrapText="1"/>
    </xf>
    <xf numFmtId="0" fontId="10" fillId="0" borderId="0" xfId="2" applyFont="1" applyBorder="1" applyAlignment="1">
      <alignment horizontal="justify"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7" fillId="0" borderId="0" xfId="2" applyFont="1" applyBorder="1" applyAlignment="1">
      <alignment horizontal="justify" vertical="top" wrapText="1"/>
    </xf>
    <xf numFmtId="0" fontId="2" fillId="0" borderId="4" xfId="2" applyFont="1" applyBorder="1" applyAlignment="1">
      <alignment horizontal="left" vertical="center" wrapText="1"/>
    </xf>
    <xf numFmtId="0" fontId="2" fillId="0" borderId="6" xfId="2" applyFont="1" applyBorder="1" applyAlignment="1">
      <alignment horizontal="left" vertical="center" wrapText="1"/>
    </xf>
    <xf numFmtId="0" fontId="7" fillId="0" borderId="0" xfId="2" applyFont="1" applyBorder="1" applyAlignment="1">
      <alignment vertical="top" wrapText="1"/>
    </xf>
    <xf numFmtId="0" fontId="4" fillId="0" borderId="0" xfId="2" applyFont="1" applyAlignment="1">
      <alignment horizontal="center" vertical="center" wrapText="1"/>
    </xf>
    <xf numFmtId="0" fontId="7" fillId="0" borderId="0" xfId="0" applyFont="1" applyAlignment="1">
      <alignment horizontal="left" vertical="top"/>
    </xf>
    <xf numFmtId="0" fontId="4" fillId="0" borderId="0" xfId="2" applyFont="1" applyAlignment="1">
      <alignment horizontal="center" vertical="center"/>
    </xf>
    <xf numFmtId="0" fontId="2" fillId="0" borderId="0" xfId="2" applyFont="1" applyAlignment="1">
      <alignment horizontal="center" vertical="center"/>
    </xf>
    <xf numFmtId="0" fontId="2" fillId="0" borderId="1" xfId="2" applyFont="1" applyBorder="1" applyAlignment="1">
      <alignment horizontal="center" vertical="center"/>
    </xf>
    <xf numFmtId="0" fontId="7" fillId="0" borderId="0" xfId="2" applyFont="1" applyAlignment="1">
      <alignment vertical="center" wrapText="1"/>
    </xf>
    <xf numFmtId="0" fontId="7" fillId="0" borderId="0" xfId="2" applyFont="1"/>
    <xf numFmtId="0" fontId="2" fillId="0" borderId="0" xfId="0" applyFont="1" applyAlignment="1">
      <alignment horizontal="left"/>
    </xf>
    <xf numFmtId="0" fontId="2" fillId="0" borderId="0" xfId="2" applyFont="1"/>
    <xf numFmtId="0" fontId="7" fillId="0" borderId="2" xfId="2" applyFont="1" applyBorder="1" applyAlignment="1">
      <alignment horizontal="left" vertical="center" wrapText="1"/>
    </xf>
    <xf numFmtId="0" fontId="13" fillId="0" borderId="2" xfId="2" applyFont="1" applyBorder="1" applyAlignment="1">
      <alignment horizontal="left" vertical="center" wrapText="1"/>
    </xf>
    <xf numFmtId="0" fontId="7" fillId="0" borderId="0" xfId="4" applyFont="1" applyBorder="1" applyAlignment="1">
      <alignment horizontal="justify" vertical="center" wrapText="1"/>
    </xf>
    <xf numFmtId="0" fontId="4" fillId="0" borderId="0" xfId="4" applyFont="1" applyAlignment="1">
      <alignment horizontal="center" vertical="center"/>
    </xf>
    <xf numFmtId="0" fontId="2" fillId="0" borderId="0" xfId="4" applyFont="1" applyAlignment="1">
      <alignment horizontal="center" vertical="center" wrapText="1"/>
    </xf>
    <xf numFmtId="0" fontId="2" fillId="0" borderId="0" xfId="4" applyFont="1" applyAlignment="1">
      <alignment horizontal="center" vertical="center"/>
    </xf>
    <xf numFmtId="0" fontId="2" fillId="0" borderId="1" xfId="4" applyFont="1" applyBorder="1" applyAlignment="1">
      <alignment horizontal="center" vertical="center" wrapText="1"/>
    </xf>
    <xf numFmtId="0" fontId="3" fillId="0" borderId="0" xfId="0" applyFont="1" applyAlignment="1">
      <alignment horizontal="right"/>
    </xf>
    <xf numFmtId="0" fontId="2" fillId="0" borderId="0" xfId="0" applyFont="1" applyAlignment="1">
      <alignment vertical="center"/>
    </xf>
    <xf numFmtId="0" fontId="2" fillId="0" borderId="0" xfId="0" applyFont="1" applyAlignment="1">
      <alignment horizontal="righ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6" xfId="2" applyFont="1" applyBorder="1" applyAlignment="1">
      <alignment horizontal="center" vertical="center" wrapText="1"/>
    </xf>
    <xf numFmtId="0" fontId="4" fillId="0" borderId="0" xfId="4" applyFont="1" applyAlignment="1">
      <alignment horizontal="center"/>
    </xf>
    <xf numFmtId="0" fontId="2" fillId="0" borderId="1" xfId="4" applyFont="1" applyBorder="1" applyAlignment="1">
      <alignment horizontal="left" vertical="center" wrapText="1"/>
    </xf>
    <xf numFmtId="0" fontId="7" fillId="0" borderId="2" xfId="2" applyFont="1" applyBorder="1" applyAlignment="1">
      <alignment wrapText="1"/>
    </xf>
    <xf numFmtId="0" fontId="7" fillId="0" borderId="0" xfId="2" applyFont="1" applyBorder="1" applyAlignment="1">
      <alignment horizontal="justify" wrapText="1"/>
    </xf>
    <xf numFmtId="0" fontId="4" fillId="0" borderId="0" xfId="8" applyFont="1" applyAlignment="1">
      <alignment horizontal="center" vertical="center"/>
    </xf>
    <xf numFmtId="0" fontId="2" fillId="0" borderId="0" xfId="8" applyFont="1" applyAlignment="1">
      <alignment horizontal="center" vertical="center" wrapText="1"/>
    </xf>
    <xf numFmtId="0" fontId="2" fillId="0" borderId="1" xfId="8" applyFont="1" applyBorder="1" applyAlignment="1">
      <alignment horizontal="center" vertical="center" wrapText="1"/>
    </xf>
    <xf numFmtId="0" fontId="2" fillId="0" borderId="1" xfId="8" applyFont="1" applyBorder="1" applyAlignment="1">
      <alignment horizontal="center" vertical="center"/>
    </xf>
    <xf numFmtId="0" fontId="2" fillId="0" borderId="4" xfId="8" applyFont="1" applyBorder="1" applyAlignment="1">
      <alignment horizontal="center" vertical="center" wrapText="1"/>
    </xf>
    <xf numFmtId="0" fontId="2" fillId="0" borderId="5" xfId="8"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0" xfId="4" applyFont="1" applyAlignment="1">
      <alignment horizontal="left"/>
    </xf>
    <xf numFmtId="0" fontId="4" fillId="0" borderId="0" xfId="5" applyFont="1" applyAlignment="1">
      <alignment horizontal="center"/>
    </xf>
    <xf numFmtId="0" fontId="2" fillId="0" borderId="0" xfId="5" applyFont="1"/>
    <xf numFmtId="0" fontId="2" fillId="0" borderId="0" xfId="5" applyFont="1" applyBorder="1" applyAlignment="1">
      <alignment horizontal="center" vertical="center" wrapText="1"/>
    </xf>
    <xf numFmtId="0" fontId="2" fillId="0" borderId="3" xfId="5"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center"/>
    </xf>
    <xf numFmtId="0" fontId="16" fillId="0" borderId="0" xfId="0" applyFont="1" applyAlignment="1">
      <alignment horizontal="center"/>
    </xf>
    <xf numFmtId="0" fontId="17" fillId="0" borderId="1" xfId="0" applyFont="1" applyFill="1" applyBorder="1" applyAlignment="1">
      <alignment horizontal="left" vertical="center" wrapText="1"/>
    </xf>
    <xf numFmtId="0" fontId="17" fillId="0" borderId="1" xfId="0" applyFont="1" applyBorder="1" applyAlignment="1">
      <alignment horizontal="left" wrapText="1"/>
    </xf>
    <xf numFmtId="0" fontId="19" fillId="0" borderId="1" xfId="0" applyFont="1" applyBorder="1" applyAlignment="1">
      <alignment horizontal="center" vertical="center" wrapText="1"/>
    </xf>
    <xf numFmtId="0" fontId="7" fillId="0" borderId="0" xfId="5" applyFont="1" applyBorder="1" applyAlignment="1">
      <alignment horizontal="left" vertical="center" wrapText="1"/>
    </xf>
    <xf numFmtId="0" fontId="2" fillId="0" borderId="0" xfId="2" applyFont="1" applyAlignment="1">
      <alignment horizontal="left"/>
    </xf>
    <xf numFmtId="0" fontId="2" fillId="0" borderId="0" xfId="2" applyFont="1" applyAlignment="1">
      <alignment horizontal="right"/>
    </xf>
    <xf numFmtId="0" fontId="7" fillId="0" borderId="2" xfId="5" applyFont="1" applyBorder="1" applyAlignment="1">
      <alignment horizontal="left" vertical="center" wrapText="1"/>
    </xf>
    <xf numFmtId="0" fontId="13" fillId="0" borderId="2" xfId="5" applyFont="1" applyBorder="1" applyAlignment="1">
      <alignment horizontal="left" vertical="center" wrapText="1"/>
    </xf>
    <xf numFmtId="0" fontId="3" fillId="0" borderId="0" xfId="0" applyFont="1" applyAlignment="1">
      <alignment horizontal="left" vertical="center"/>
    </xf>
    <xf numFmtId="0" fontId="7" fillId="0" borderId="0" xfId="2" applyFont="1" applyBorder="1" applyAlignment="1">
      <alignment horizontal="justify" vertical="center" wrapText="1"/>
    </xf>
  </cellXfs>
  <cellStyles count="11">
    <cellStyle name="Обычный" xfId="0" builtinId="0"/>
    <cellStyle name="Обычный 2" xfId="2"/>
    <cellStyle name="Обычный 2 2" xfId="4"/>
    <cellStyle name="Обычный 2 2 2" xfId="7"/>
    <cellStyle name="Обычный 2 3" xfId="8"/>
    <cellStyle name="Обычный 2 3 2" xfId="5"/>
    <cellStyle name="Обычный 4" xfId="10"/>
    <cellStyle name="Финансовый" xfId="1" builtinId="3"/>
    <cellStyle name="Финансовый 2" xfId="3"/>
    <cellStyle name="Финансовый 2 2" xfId="9"/>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activeCell="G3" sqref="G3"/>
    </sheetView>
  </sheetViews>
  <sheetFormatPr defaultRowHeight="15.75" x14ac:dyDescent="0.25"/>
  <cols>
    <col min="1" max="1" width="4" style="2" customWidth="1"/>
    <col min="2" max="2" width="9.140625" style="2"/>
    <col min="3" max="3" width="21.42578125" style="2" customWidth="1"/>
    <col min="4" max="4" width="19.5703125" style="2" customWidth="1"/>
    <col min="5" max="5" width="13" style="2" customWidth="1"/>
    <col min="6" max="6" width="12.7109375" style="2" customWidth="1"/>
    <col min="7" max="7" width="13.28515625" style="2" customWidth="1"/>
    <col min="8" max="8" width="15.85546875" style="2" customWidth="1"/>
    <col min="9" max="9" width="6.28515625" style="2" customWidth="1"/>
    <col min="10" max="256" width="9.140625" style="2"/>
    <col min="257" max="257" width="4" style="2" customWidth="1"/>
    <col min="258" max="258" width="9.140625" style="2"/>
    <col min="259" max="259" width="21.42578125" style="2" customWidth="1"/>
    <col min="260" max="260" width="19.5703125" style="2" customWidth="1"/>
    <col min="261" max="261" width="13" style="2" customWidth="1"/>
    <col min="262" max="263" width="12.7109375" style="2" customWidth="1"/>
    <col min="264" max="264" width="15.85546875" style="2" customWidth="1"/>
    <col min="265" max="265" width="6.28515625" style="2" customWidth="1"/>
    <col min="266" max="512" width="9.140625" style="2"/>
    <col min="513" max="513" width="4" style="2" customWidth="1"/>
    <col min="514" max="514" width="9.140625" style="2"/>
    <col min="515" max="515" width="21.42578125" style="2" customWidth="1"/>
    <col min="516" max="516" width="19.5703125" style="2" customWidth="1"/>
    <col min="517" max="517" width="13" style="2" customWidth="1"/>
    <col min="518" max="519" width="12.7109375" style="2" customWidth="1"/>
    <col min="520" max="520" width="15.85546875" style="2" customWidth="1"/>
    <col min="521" max="521" width="6.28515625" style="2" customWidth="1"/>
    <col min="522" max="768" width="9.140625" style="2"/>
    <col min="769" max="769" width="4" style="2" customWidth="1"/>
    <col min="770" max="770" width="9.140625" style="2"/>
    <col min="771" max="771" width="21.42578125" style="2" customWidth="1"/>
    <col min="772" max="772" width="19.5703125" style="2" customWidth="1"/>
    <col min="773" max="773" width="13" style="2" customWidth="1"/>
    <col min="774" max="775" width="12.7109375" style="2" customWidth="1"/>
    <col min="776" max="776" width="15.85546875" style="2" customWidth="1"/>
    <col min="777" max="777" width="6.28515625" style="2" customWidth="1"/>
    <col min="778" max="1024" width="9.140625" style="2"/>
    <col min="1025" max="1025" width="4" style="2" customWidth="1"/>
    <col min="1026" max="1026" width="9.140625" style="2"/>
    <col min="1027" max="1027" width="21.42578125" style="2" customWidth="1"/>
    <col min="1028" max="1028" width="19.5703125" style="2" customWidth="1"/>
    <col min="1029" max="1029" width="13" style="2" customWidth="1"/>
    <col min="1030" max="1031" width="12.7109375" style="2" customWidth="1"/>
    <col min="1032" max="1032" width="15.85546875" style="2" customWidth="1"/>
    <col min="1033" max="1033" width="6.28515625" style="2" customWidth="1"/>
    <col min="1034" max="1280" width="9.140625" style="2"/>
    <col min="1281" max="1281" width="4" style="2" customWidth="1"/>
    <col min="1282" max="1282" width="9.140625" style="2"/>
    <col min="1283" max="1283" width="21.42578125" style="2" customWidth="1"/>
    <col min="1284" max="1284" width="19.5703125" style="2" customWidth="1"/>
    <col min="1285" max="1285" width="13" style="2" customWidth="1"/>
    <col min="1286" max="1287" width="12.7109375" style="2" customWidth="1"/>
    <col min="1288" max="1288" width="15.85546875" style="2" customWidth="1"/>
    <col min="1289" max="1289" width="6.28515625" style="2" customWidth="1"/>
    <col min="1290" max="1536" width="9.140625" style="2"/>
    <col min="1537" max="1537" width="4" style="2" customWidth="1"/>
    <col min="1538" max="1538" width="9.140625" style="2"/>
    <col min="1539" max="1539" width="21.42578125" style="2" customWidth="1"/>
    <col min="1540" max="1540" width="19.5703125" style="2" customWidth="1"/>
    <col min="1541" max="1541" width="13" style="2" customWidth="1"/>
    <col min="1542" max="1543" width="12.7109375" style="2" customWidth="1"/>
    <col min="1544" max="1544" width="15.85546875" style="2" customWidth="1"/>
    <col min="1545" max="1545" width="6.28515625" style="2" customWidth="1"/>
    <col min="1546" max="1792" width="9.140625" style="2"/>
    <col min="1793" max="1793" width="4" style="2" customWidth="1"/>
    <col min="1794" max="1794" width="9.140625" style="2"/>
    <col min="1795" max="1795" width="21.42578125" style="2" customWidth="1"/>
    <col min="1796" max="1796" width="19.5703125" style="2" customWidth="1"/>
    <col min="1797" max="1797" width="13" style="2" customWidth="1"/>
    <col min="1798" max="1799" width="12.7109375" style="2" customWidth="1"/>
    <col min="1800" max="1800" width="15.85546875" style="2" customWidth="1"/>
    <col min="1801" max="1801" width="6.28515625" style="2" customWidth="1"/>
    <col min="1802" max="2048" width="9.140625" style="2"/>
    <col min="2049" max="2049" width="4" style="2" customWidth="1"/>
    <col min="2050" max="2050" width="9.140625" style="2"/>
    <col min="2051" max="2051" width="21.42578125" style="2" customWidth="1"/>
    <col min="2052" max="2052" width="19.5703125" style="2" customWidth="1"/>
    <col min="2053" max="2053" width="13" style="2" customWidth="1"/>
    <col min="2054" max="2055" width="12.7109375" style="2" customWidth="1"/>
    <col min="2056" max="2056" width="15.85546875" style="2" customWidth="1"/>
    <col min="2057" max="2057" width="6.28515625" style="2" customWidth="1"/>
    <col min="2058" max="2304" width="9.140625" style="2"/>
    <col min="2305" max="2305" width="4" style="2" customWidth="1"/>
    <col min="2306" max="2306" width="9.140625" style="2"/>
    <col min="2307" max="2307" width="21.42578125" style="2" customWidth="1"/>
    <col min="2308" max="2308" width="19.5703125" style="2" customWidth="1"/>
    <col min="2309" max="2309" width="13" style="2" customWidth="1"/>
    <col min="2310" max="2311" width="12.7109375" style="2" customWidth="1"/>
    <col min="2312" max="2312" width="15.85546875" style="2" customWidth="1"/>
    <col min="2313" max="2313" width="6.28515625" style="2" customWidth="1"/>
    <col min="2314" max="2560" width="9.140625" style="2"/>
    <col min="2561" max="2561" width="4" style="2" customWidth="1"/>
    <col min="2562" max="2562" width="9.140625" style="2"/>
    <col min="2563" max="2563" width="21.42578125" style="2" customWidth="1"/>
    <col min="2564" max="2564" width="19.5703125" style="2" customWidth="1"/>
    <col min="2565" max="2565" width="13" style="2" customWidth="1"/>
    <col min="2566" max="2567" width="12.7109375" style="2" customWidth="1"/>
    <col min="2568" max="2568" width="15.85546875" style="2" customWidth="1"/>
    <col min="2569" max="2569" width="6.28515625" style="2" customWidth="1"/>
    <col min="2570" max="2816" width="9.140625" style="2"/>
    <col min="2817" max="2817" width="4" style="2" customWidth="1"/>
    <col min="2818" max="2818" width="9.140625" style="2"/>
    <col min="2819" max="2819" width="21.42578125" style="2" customWidth="1"/>
    <col min="2820" max="2820" width="19.5703125" style="2" customWidth="1"/>
    <col min="2821" max="2821" width="13" style="2" customWidth="1"/>
    <col min="2822" max="2823" width="12.7109375" style="2" customWidth="1"/>
    <col min="2824" max="2824" width="15.85546875" style="2" customWidth="1"/>
    <col min="2825" max="2825" width="6.28515625" style="2" customWidth="1"/>
    <col min="2826" max="3072" width="9.140625" style="2"/>
    <col min="3073" max="3073" width="4" style="2" customWidth="1"/>
    <col min="3074" max="3074" width="9.140625" style="2"/>
    <col min="3075" max="3075" width="21.42578125" style="2" customWidth="1"/>
    <col min="3076" max="3076" width="19.5703125" style="2" customWidth="1"/>
    <col min="3077" max="3077" width="13" style="2" customWidth="1"/>
    <col min="3078" max="3079" width="12.7109375" style="2" customWidth="1"/>
    <col min="3080" max="3080" width="15.85546875" style="2" customWidth="1"/>
    <col min="3081" max="3081" width="6.28515625" style="2" customWidth="1"/>
    <col min="3082" max="3328" width="9.140625" style="2"/>
    <col min="3329" max="3329" width="4" style="2" customWidth="1"/>
    <col min="3330" max="3330" width="9.140625" style="2"/>
    <col min="3331" max="3331" width="21.42578125" style="2" customWidth="1"/>
    <col min="3332" max="3332" width="19.5703125" style="2" customWidth="1"/>
    <col min="3333" max="3333" width="13" style="2" customWidth="1"/>
    <col min="3334" max="3335" width="12.7109375" style="2" customWidth="1"/>
    <col min="3336" max="3336" width="15.85546875" style="2" customWidth="1"/>
    <col min="3337" max="3337" width="6.28515625" style="2" customWidth="1"/>
    <col min="3338" max="3584" width="9.140625" style="2"/>
    <col min="3585" max="3585" width="4" style="2" customWidth="1"/>
    <col min="3586" max="3586" width="9.140625" style="2"/>
    <col min="3587" max="3587" width="21.42578125" style="2" customWidth="1"/>
    <col min="3588" max="3588" width="19.5703125" style="2" customWidth="1"/>
    <col min="3589" max="3589" width="13" style="2" customWidth="1"/>
    <col min="3590" max="3591" width="12.7109375" style="2" customWidth="1"/>
    <col min="3592" max="3592" width="15.85546875" style="2" customWidth="1"/>
    <col min="3593" max="3593" width="6.28515625" style="2" customWidth="1"/>
    <col min="3594" max="3840" width="9.140625" style="2"/>
    <col min="3841" max="3841" width="4" style="2" customWidth="1"/>
    <col min="3842" max="3842" width="9.140625" style="2"/>
    <col min="3843" max="3843" width="21.42578125" style="2" customWidth="1"/>
    <col min="3844" max="3844" width="19.5703125" style="2" customWidth="1"/>
    <col min="3845" max="3845" width="13" style="2" customWidth="1"/>
    <col min="3846" max="3847" width="12.7109375" style="2" customWidth="1"/>
    <col min="3848" max="3848" width="15.85546875" style="2" customWidth="1"/>
    <col min="3849" max="3849" width="6.28515625" style="2" customWidth="1"/>
    <col min="3850" max="4096" width="9.140625" style="2"/>
    <col min="4097" max="4097" width="4" style="2" customWidth="1"/>
    <col min="4098" max="4098" width="9.140625" style="2"/>
    <col min="4099" max="4099" width="21.42578125" style="2" customWidth="1"/>
    <col min="4100" max="4100" width="19.5703125" style="2" customWidth="1"/>
    <col min="4101" max="4101" width="13" style="2" customWidth="1"/>
    <col min="4102" max="4103" width="12.7109375" style="2" customWidth="1"/>
    <col min="4104" max="4104" width="15.85546875" style="2" customWidth="1"/>
    <col min="4105" max="4105" width="6.28515625" style="2" customWidth="1"/>
    <col min="4106" max="4352" width="9.140625" style="2"/>
    <col min="4353" max="4353" width="4" style="2" customWidth="1"/>
    <col min="4354" max="4354" width="9.140625" style="2"/>
    <col min="4355" max="4355" width="21.42578125" style="2" customWidth="1"/>
    <col min="4356" max="4356" width="19.5703125" style="2" customWidth="1"/>
    <col min="4357" max="4357" width="13" style="2" customWidth="1"/>
    <col min="4358" max="4359" width="12.7109375" style="2" customWidth="1"/>
    <col min="4360" max="4360" width="15.85546875" style="2" customWidth="1"/>
    <col min="4361" max="4361" width="6.28515625" style="2" customWidth="1"/>
    <col min="4362" max="4608" width="9.140625" style="2"/>
    <col min="4609" max="4609" width="4" style="2" customWidth="1"/>
    <col min="4610" max="4610" width="9.140625" style="2"/>
    <col min="4611" max="4611" width="21.42578125" style="2" customWidth="1"/>
    <col min="4612" max="4612" width="19.5703125" style="2" customWidth="1"/>
    <col min="4613" max="4613" width="13" style="2" customWidth="1"/>
    <col min="4614" max="4615" width="12.7109375" style="2" customWidth="1"/>
    <col min="4616" max="4616" width="15.85546875" style="2" customWidth="1"/>
    <col min="4617" max="4617" width="6.28515625" style="2" customWidth="1"/>
    <col min="4618" max="4864" width="9.140625" style="2"/>
    <col min="4865" max="4865" width="4" style="2" customWidth="1"/>
    <col min="4866" max="4866" width="9.140625" style="2"/>
    <col min="4867" max="4867" width="21.42578125" style="2" customWidth="1"/>
    <col min="4868" max="4868" width="19.5703125" style="2" customWidth="1"/>
    <col min="4869" max="4869" width="13" style="2" customWidth="1"/>
    <col min="4870" max="4871" width="12.7109375" style="2" customWidth="1"/>
    <col min="4872" max="4872" width="15.85546875" style="2" customWidth="1"/>
    <col min="4873" max="4873" width="6.28515625" style="2" customWidth="1"/>
    <col min="4874" max="5120" width="9.140625" style="2"/>
    <col min="5121" max="5121" width="4" style="2" customWidth="1"/>
    <col min="5122" max="5122" width="9.140625" style="2"/>
    <col min="5123" max="5123" width="21.42578125" style="2" customWidth="1"/>
    <col min="5124" max="5124" width="19.5703125" style="2" customWidth="1"/>
    <col min="5125" max="5125" width="13" style="2" customWidth="1"/>
    <col min="5126" max="5127" width="12.7109375" style="2" customWidth="1"/>
    <col min="5128" max="5128" width="15.85546875" style="2" customWidth="1"/>
    <col min="5129" max="5129" width="6.28515625" style="2" customWidth="1"/>
    <col min="5130" max="5376" width="9.140625" style="2"/>
    <col min="5377" max="5377" width="4" style="2" customWidth="1"/>
    <col min="5378" max="5378" width="9.140625" style="2"/>
    <col min="5379" max="5379" width="21.42578125" style="2" customWidth="1"/>
    <col min="5380" max="5380" width="19.5703125" style="2" customWidth="1"/>
    <col min="5381" max="5381" width="13" style="2" customWidth="1"/>
    <col min="5382" max="5383" width="12.7109375" style="2" customWidth="1"/>
    <col min="5384" max="5384" width="15.85546875" style="2" customWidth="1"/>
    <col min="5385" max="5385" width="6.28515625" style="2" customWidth="1"/>
    <col min="5386" max="5632" width="9.140625" style="2"/>
    <col min="5633" max="5633" width="4" style="2" customWidth="1"/>
    <col min="5634" max="5634" width="9.140625" style="2"/>
    <col min="5635" max="5635" width="21.42578125" style="2" customWidth="1"/>
    <col min="5636" max="5636" width="19.5703125" style="2" customWidth="1"/>
    <col min="5637" max="5637" width="13" style="2" customWidth="1"/>
    <col min="5638" max="5639" width="12.7109375" style="2" customWidth="1"/>
    <col min="5640" max="5640" width="15.85546875" style="2" customWidth="1"/>
    <col min="5641" max="5641" width="6.28515625" style="2" customWidth="1"/>
    <col min="5642" max="5888" width="9.140625" style="2"/>
    <col min="5889" max="5889" width="4" style="2" customWidth="1"/>
    <col min="5890" max="5890" width="9.140625" style="2"/>
    <col min="5891" max="5891" width="21.42578125" style="2" customWidth="1"/>
    <col min="5892" max="5892" width="19.5703125" style="2" customWidth="1"/>
    <col min="5893" max="5893" width="13" style="2" customWidth="1"/>
    <col min="5894" max="5895" width="12.7109375" style="2" customWidth="1"/>
    <col min="5896" max="5896" width="15.85546875" style="2" customWidth="1"/>
    <col min="5897" max="5897" width="6.28515625" style="2" customWidth="1"/>
    <col min="5898" max="6144" width="9.140625" style="2"/>
    <col min="6145" max="6145" width="4" style="2" customWidth="1"/>
    <col min="6146" max="6146" width="9.140625" style="2"/>
    <col min="6147" max="6147" width="21.42578125" style="2" customWidth="1"/>
    <col min="6148" max="6148" width="19.5703125" style="2" customWidth="1"/>
    <col min="6149" max="6149" width="13" style="2" customWidth="1"/>
    <col min="6150" max="6151" width="12.7109375" style="2" customWidth="1"/>
    <col min="6152" max="6152" width="15.85546875" style="2" customWidth="1"/>
    <col min="6153" max="6153" width="6.28515625" style="2" customWidth="1"/>
    <col min="6154" max="6400" width="9.140625" style="2"/>
    <col min="6401" max="6401" width="4" style="2" customWidth="1"/>
    <col min="6402" max="6402" width="9.140625" style="2"/>
    <col min="6403" max="6403" width="21.42578125" style="2" customWidth="1"/>
    <col min="6404" max="6404" width="19.5703125" style="2" customWidth="1"/>
    <col min="6405" max="6405" width="13" style="2" customWidth="1"/>
    <col min="6406" max="6407" width="12.7109375" style="2" customWidth="1"/>
    <col min="6408" max="6408" width="15.85546875" style="2" customWidth="1"/>
    <col min="6409" max="6409" width="6.28515625" style="2" customWidth="1"/>
    <col min="6410" max="6656" width="9.140625" style="2"/>
    <col min="6657" max="6657" width="4" style="2" customWidth="1"/>
    <col min="6658" max="6658" width="9.140625" style="2"/>
    <col min="6659" max="6659" width="21.42578125" style="2" customWidth="1"/>
    <col min="6660" max="6660" width="19.5703125" style="2" customWidth="1"/>
    <col min="6661" max="6661" width="13" style="2" customWidth="1"/>
    <col min="6662" max="6663" width="12.7109375" style="2" customWidth="1"/>
    <col min="6664" max="6664" width="15.85546875" style="2" customWidth="1"/>
    <col min="6665" max="6665" width="6.28515625" style="2" customWidth="1"/>
    <col min="6666" max="6912" width="9.140625" style="2"/>
    <col min="6913" max="6913" width="4" style="2" customWidth="1"/>
    <col min="6914" max="6914" width="9.140625" style="2"/>
    <col min="6915" max="6915" width="21.42578125" style="2" customWidth="1"/>
    <col min="6916" max="6916" width="19.5703125" style="2" customWidth="1"/>
    <col min="6917" max="6917" width="13" style="2" customWidth="1"/>
    <col min="6918" max="6919" width="12.7109375" style="2" customWidth="1"/>
    <col min="6920" max="6920" width="15.85546875" style="2" customWidth="1"/>
    <col min="6921" max="6921" width="6.28515625" style="2" customWidth="1"/>
    <col min="6922" max="7168" width="9.140625" style="2"/>
    <col min="7169" max="7169" width="4" style="2" customWidth="1"/>
    <col min="7170" max="7170" width="9.140625" style="2"/>
    <col min="7171" max="7171" width="21.42578125" style="2" customWidth="1"/>
    <col min="7172" max="7172" width="19.5703125" style="2" customWidth="1"/>
    <col min="7173" max="7173" width="13" style="2" customWidth="1"/>
    <col min="7174" max="7175" width="12.7109375" style="2" customWidth="1"/>
    <col min="7176" max="7176" width="15.85546875" style="2" customWidth="1"/>
    <col min="7177" max="7177" width="6.28515625" style="2" customWidth="1"/>
    <col min="7178" max="7424" width="9.140625" style="2"/>
    <col min="7425" max="7425" width="4" style="2" customWidth="1"/>
    <col min="7426" max="7426" width="9.140625" style="2"/>
    <col min="7427" max="7427" width="21.42578125" style="2" customWidth="1"/>
    <col min="7428" max="7428" width="19.5703125" style="2" customWidth="1"/>
    <col min="7429" max="7429" width="13" style="2" customWidth="1"/>
    <col min="7430" max="7431" width="12.7109375" style="2" customWidth="1"/>
    <col min="7432" max="7432" width="15.85546875" style="2" customWidth="1"/>
    <col min="7433" max="7433" width="6.28515625" style="2" customWidth="1"/>
    <col min="7434" max="7680" width="9.140625" style="2"/>
    <col min="7681" max="7681" width="4" style="2" customWidth="1"/>
    <col min="7682" max="7682" width="9.140625" style="2"/>
    <col min="7683" max="7683" width="21.42578125" style="2" customWidth="1"/>
    <col min="7684" max="7684" width="19.5703125" style="2" customWidth="1"/>
    <col min="7685" max="7685" width="13" style="2" customWidth="1"/>
    <col min="7686" max="7687" width="12.7109375" style="2" customWidth="1"/>
    <col min="7688" max="7688" width="15.85546875" style="2" customWidth="1"/>
    <col min="7689" max="7689" width="6.28515625" style="2" customWidth="1"/>
    <col min="7690" max="7936" width="9.140625" style="2"/>
    <col min="7937" max="7937" width="4" style="2" customWidth="1"/>
    <col min="7938" max="7938" width="9.140625" style="2"/>
    <col min="7939" max="7939" width="21.42578125" style="2" customWidth="1"/>
    <col min="7940" max="7940" width="19.5703125" style="2" customWidth="1"/>
    <col min="7941" max="7941" width="13" style="2" customWidth="1"/>
    <col min="7942" max="7943" width="12.7109375" style="2" customWidth="1"/>
    <col min="7944" max="7944" width="15.85546875" style="2" customWidth="1"/>
    <col min="7945" max="7945" width="6.28515625" style="2" customWidth="1"/>
    <col min="7946" max="8192" width="9.140625" style="2"/>
    <col min="8193" max="8193" width="4" style="2" customWidth="1"/>
    <col min="8194" max="8194" width="9.140625" style="2"/>
    <col min="8195" max="8195" width="21.42578125" style="2" customWidth="1"/>
    <col min="8196" max="8196" width="19.5703125" style="2" customWidth="1"/>
    <col min="8197" max="8197" width="13" style="2" customWidth="1"/>
    <col min="8198" max="8199" width="12.7109375" style="2" customWidth="1"/>
    <col min="8200" max="8200" width="15.85546875" style="2" customWidth="1"/>
    <col min="8201" max="8201" width="6.28515625" style="2" customWidth="1"/>
    <col min="8202" max="8448" width="9.140625" style="2"/>
    <col min="8449" max="8449" width="4" style="2" customWidth="1"/>
    <col min="8450" max="8450" width="9.140625" style="2"/>
    <col min="8451" max="8451" width="21.42578125" style="2" customWidth="1"/>
    <col min="8452" max="8452" width="19.5703125" style="2" customWidth="1"/>
    <col min="8453" max="8453" width="13" style="2" customWidth="1"/>
    <col min="8454" max="8455" width="12.7109375" style="2" customWidth="1"/>
    <col min="8456" max="8456" width="15.85546875" style="2" customWidth="1"/>
    <col min="8457" max="8457" width="6.28515625" style="2" customWidth="1"/>
    <col min="8458" max="8704" width="9.140625" style="2"/>
    <col min="8705" max="8705" width="4" style="2" customWidth="1"/>
    <col min="8706" max="8706" width="9.140625" style="2"/>
    <col min="8707" max="8707" width="21.42578125" style="2" customWidth="1"/>
    <col min="8708" max="8708" width="19.5703125" style="2" customWidth="1"/>
    <col min="8709" max="8709" width="13" style="2" customWidth="1"/>
    <col min="8710" max="8711" width="12.7109375" style="2" customWidth="1"/>
    <col min="8712" max="8712" width="15.85546875" style="2" customWidth="1"/>
    <col min="8713" max="8713" width="6.28515625" style="2" customWidth="1"/>
    <col min="8714" max="8960" width="9.140625" style="2"/>
    <col min="8961" max="8961" width="4" style="2" customWidth="1"/>
    <col min="8962" max="8962" width="9.140625" style="2"/>
    <col min="8963" max="8963" width="21.42578125" style="2" customWidth="1"/>
    <col min="8964" max="8964" width="19.5703125" style="2" customWidth="1"/>
    <col min="8965" max="8965" width="13" style="2" customWidth="1"/>
    <col min="8966" max="8967" width="12.7109375" style="2" customWidth="1"/>
    <col min="8968" max="8968" width="15.85546875" style="2" customWidth="1"/>
    <col min="8969" max="8969" width="6.28515625" style="2" customWidth="1"/>
    <col min="8970" max="9216" width="9.140625" style="2"/>
    <col min="9217" max="9217" width="4" style="2" customWidth="1"/>
    <col min="9218" max="9218" width="9.140625" style="2"/>
    <col min="9219" max="9219" width="21.42578125" style="2" customWidth="1"/>
    <col min="9220" max="9220" width="19.5703125" style="2" customWidth="1"/>
    <col min="9221" max="9221" width="13" style="2" customWidth="1"/>
    <col min="9222" max="9223" width="12.7109375" style="2" customWidth="1"/>
    <col min="9224" max="9224" width="15.85546875" style="2" customWidth="1"/>
    <col min="9225" max="9225" width="6.28515625" style="2" customWidth="1"/>
    <col min="9226" max="9472" width="9.140625" style="2"/>
    <col min="9473" max="9473" width="4" style="2" customWidth="1"/>
    <col min="9474" max="9474" width="9.140625" style="2"/>
    <col min="9475" max="9475" width="21.42578125" style="2" customWidth="1"/>
    <col min="9476" max="9476" width="19.5703125" style="2" customWidth="1"/>
    <col min="9477" max="9477" width="13" style="2" customWidth="1"/>
    <col min="9478" max="9479" width="12.7109375" style="2" customWidth="1"/>
    <col min="9480" max="9480" width="15.85546875" style="2" customWidth="1"/>
    <col min="9481" max="9481" width="6.28515625" style="2" customWidth="1"/>
    <col min="9482" max="9728" width="9.140625" style="2"/>
    <col min="9729" max="9729" width="4" style="2" customWidth="1"/>
    <col min="9730" max="9730" width="9.140625" style="2"/>
    <col min="9731" max="9731" width="21.42578125" style="2" customWidth="1"/>
    <col min="9732" max="9732" width="19.5703125" style="2" customWidth="1"/>
    <col min="9733" max="9733" width="13" style="2" customWidth="1"/>
    <col min="9734" max="9735" width="12.7109375" style="2" customWidth="1"/>
    <col min="9736" max="9736" width="15.85546875" style="2" customWidth="1"/>
    <col min="9737" max="9737" width="6.28515625" style="2" customWidth="1"/>
    <col min="9738" max="9984" width="9.140625" style="2"/>
    <col min="9985" max="9985" width="4" style="2" customWidth="1"/>
    <col min="9986" max="9986" width="9.140625" style="2"/>
    <col min="9987" max="9987" width="21.42578125" style="2" customWidth="1"/>
    <col min="9988" max="9988" width="19.5703125" style="2" customWidth="1"/>
    <col min="9989" max="9989" width="13" style="2" customWidth="1"/>
    <col min="9990" max="9991" width="12.7109375" style="2" customWidth="1"/>
    <col min="9992" max="9992" width="15.85546875" style="2" customWidth="1"/>
    <col min="9993" max="9993" width="6.28515625" style="2" customWidth="1"/>
    <col min="9994" max="10240" width="9.140625" style="2"/>
    <col min="10241" max="10241" width="4" style="2" customWidth="1"/>
    <col min="10242" max="10242" width="9.140625" style="2"/>
    <col min="10243" max="10243" width="21.42578125" style="2" customWidth="1"/>
    <col min="10244" max="10244" width="19.5703125" style="2" customWidth="1"/>
    <col min="10245" max="10245" width="13" style="2" customWidth="1"/>
    <col min="10246" max="10247" width="12.7109375" style="2" customWidth="1"/>
    <col min="10248" max="10248" width="15.85546875" style="2" customWidth="1"/>
    <col min="10249" max="10249" width="6.28515625" style="2" customWidth="1"/>
    <col min="10250" max="10496" width="9.140625" style="2"/>
    <col min="10497" max="10497" width="4" style="2" customWidth="1"/>
    <col min="10498" max="10498" width="9.140625" style="2"/>
    <col min="10499" max="10499" width="21.42578125" style="2" customWidth="1"/>
    <col min="10500" max="10500" width="19.5703125" style="2" customWidth="1"/>
    <col min="10501" max="10501" width="13" style="2" customWidth="1"/>
    <col min="10502" max="10503" width="12.7109375" style="2" customWidth="1"/>
    <col min="10504" max="10504" width="15.85546875" style="2" customWidth="1"/>
    <col min="10505" max="10505" width="6.28515625" style="2" customWidth="1"/>
    <col min="10506" max="10752" width="9.140625" style="2"/>
    <col min="10753" max="10753" width="4" style="2" customWidth="1"/>
    <col min="10754" max="10754" width="9.140625" style="2"/>
    <col min="10755" max="10755" width="21.42578125" style="2" customWidth="1"/>
    <col min="10756" max="10756" width="19.5703125" style="2" customWidth="1"/>
    <col min="10757" max="10757" width="13" style="2" customWidth="1"/>
    <col min="10758" max="10759" width="12.7109375" style="2" customWidth="1"/>
    <col min="10760" max="10760" width="15.85546875" style="2" customWidth="1"/>
    <col min="10761" max="10761" width="6.28515625" style="2" customWidth="1"/>
    <col min="10762" max="11008" width="9.140625" style="2"/>
    <col min="11009" max="11009" width="4" style="2" customWidth="1"/>
    <col min="11010" max="11010" width="9.140625" style="2"/>
    <col min="11011" max="11011" width="21.42578125" style="2" customWidth="1"/>
    <col min="11012" max="11012" width="19.5703125" style="2" customWidth="1"/>
    <col min="11013" max="11013" width="13" style="2" customWidth="1"/>
    <col min="11014" max="11015" width="12.7109375" style="2" customWidth="1"/>
    <col min="11016" max="11016" width="15.85546875" style="2" customWidth="1"/>
    <col min="11017" max="11017" width="6.28515625" style="2" customWidth="1"/>
    <col min="11018" max="11264" width="9.140625" style="2"/>
    <col min="11265" max="11265" width="4" style="2" customWidth="1"/>
    <col min="11266" max="11266" width="9.140625" style="2"/>
    <col min="11267" max="11267" width="21.42578125" style="2" customWidth="1"/>
    <col min="11268" max="11268" width="19.5703125" style="2" customWidth="1"/>
    <col min="11269" max="11269" width="13" style="2" customWidth="1"/>
    <col min="11270" max="11271" width="12.7109375" style="2" customWidth="1"/>
    <col min="11272" max="11272" width="15.85546875" style="2" customWidth="1"/>
    <col min="11273" max="11273" width="6.28515625" style="2" customWidth="1"/>
    <col min="11274" max="11520" width="9.140625" style="2"/>
    <col min="11521" max="11521" width="4" style="2" customWidth="1"/>
    <col min="11522" max="11522" width="9.140625" style="2"/>
    <col min="11523" max="11523" width="21.42578125" style="2" customWidth="1"/>
    <col min="11524" max="11524" width="19.5703125" style="2" customWidth="1"/>
    <col min="11525" max="11525" width="13" style="2" customWidth="1"/>
    <col min="11526" max="11527" width="12.7109375" style="2" customWidth="1"/>
    <col min="11528" max="11528" width="15.85546875" style="2" customWidth="1"/>
    <col min="11529" max="11529" width="6.28515625" style="2" customWidth="1"/>
    <col min="11530" max="11776" width="9.140625" style="2"/>
    <col min="11777" max="11777" width="4" style="2" customWidth="1"/>
    <col min="11778" max="11778" width="9.140625" style="2"/>
    <col min="11779" max="11779" width="21.42578125" style="2" customWidth="1"/>
    <col min="11780" max="11780" width="19.5703125" style="2" customWidth="1"/>
    <col min="11781" max="11781" width="13" style="2" customWidth="1"/>
    <col min="11782" max="11783" width="12.7109375" style="2" customWidth="1"/>
    <col min="11784" max="11784" width="15.85546875" style="2" customWidth="1"/>
    <col min="11785" max="11785" width="6.28515625" style="2" customWidth="1"/>
    <col min="11786" max="12032" width="9.140625" style="2"/>
    <col min="12033" max="12033" width="4" style="2" customWidth="1"/>
    <col min="12034" max="12034" width="9.140625" style="2"/>
    <col min="12035" max="12035" width="21.42578125" style="2" customWidth="1"/>
    <col min="12036" max="12036" width="19.5703125" style="2" customWidth="1"/>
    <col min="12037" max="12037" width="13" style="2" customWidth="1"/>
    <col min="12038" max="12039" width="12.7109375" style="2" customWidth="1"/>
    <col min="12040" max="12040" width="15.85546875" style="2" customWidth="1"/>
    <col min="12041" max="12041" width="6.28515625" style="2" customWidth="1"/>
    <col min="12042" max="12288" width="9.140625" style="2"/>
    <col min="12289" max="12289" width="4" style="2" customWidth="1"/>
    <col min="12290" max="12290" width="9.140625" style="2"/>
    <col min="12291" max="12291" width="21.42578125" style="2" customWidth="1"/>
    <col min="12292" max="12292" width="19.5703125" style="2" customWidth="1"/>
    <col min="12293" max="12293" width="13" style="2" customWidth="1"/>
    <col min="12294" max="12295" width="12.7109375" style="2" customWidth="1"/>
    <col min="12296" max="12296" width="15.85546875" style="2" customWidth="1"/>
    <col min="12297" max="12297" width="6.28515625" style="2" customWidth="1"/>
    <col min="12298" max="12544" width="9.140625" style="2"/>
    <col min="12545" max="12545" width="4" style="2" customWidth="1"/>
    <col min="12546" max="12546" width="9.140625" style="2"/>
    <col min="12547" max="12547" width="21.42578125" style="2" customWidth="1"/>
    <col min="12548" max="12548" width="19.5703125" style="2" customWidth="1"/>
    <col min="12549" max="12549" width="13" style="2" customWidth="1"/>
    <col min="12550" max="12551" width="12.7109375" style="2" customWidth="1"/>
    <col min="12552" max="12552" width="15.85546875" style="2" customWidth="1"/>
    <col min="12553" max="12553" width="6.28515625" style="2" customWidth="1"/>
    <col min="12554" max="12800" width="9.140625" style="2"/>
    <col min="12801" max="12801" width="4" style="2" customWidth="1"/>
    <col min="12802" max="12802" width="9.140625" style="2"/>
    <col min="12803" max="12803" width="21.42578125" style="2" customWidth="1"/>
    <col min="12804" max="12804" width="19.5703125" style="2" customWidth="1"/>
    <col min="12805" max="12805" width="13" style="2" customWidth="1"/>
    <col min="12806" max="12807" width="12.7109375" style="2" customWidth="1"/>
    <col min="12808" max="12808" width="15.85546875" style="2" customWidth="1"/>
    <col min="12809" max="12809" width="6.28515625" style="2" customWidth="1"/>
    <col min="12810" max="13056" width="9.140625" style="2"/>
    <col min="13057" max="13057" width="4" style="2" customWidth="1"/>
    <col min="13058" max="13058" width="9.140625" style="2"/>
    <col min="13059" max="13059" width="21.42578125" style="2" customWidth="1"/>
    <col min="13060" max="13060" width="19.5703125" style="2" customWidth="1"/>
    <col min="13061" max="13061" width="13" style="2" customWidth="1"/>
    <col min="13062" max="13063" width="12.7109375" style="2" customWidth="1"/>
    <col min="13064" max="13064" width="15.85546875" style="2" customWidth="1"/>
    <col min="13065" max="13065" width="6.28515625" style="2" customWidth="1"/>
    <col min="13066" max="13312" width="9.140625" style="2"/>
    <col min="13313" max="13313" width="4" style="2" customWidth="1"/>
    <col min="13314" max="13314" width="9.140625" style="2"/>
    <col min="13315" max="13315" width="21.42578125" style="2" customWidth="1"/>
    <col min="13316" max="13316" width="19.5703125" style="2" customWidth="1"/>
    <col min="13317" max="13317" width="13" style="2" customWidth="1"/>
    <col min="13318" max="13319" width="12.7109375" style="2" customWidth="1"/>
    <col min="13320" max="13320" width="15.85546875" style="2" customWidth="1"/>
    <col min="13321" max="13321" width="6.28515625" style="2" customWidth="1"/>
    <col min="13322" max="13568" width="9.140625" style="2"/>
    <col min="13569" max="13569" width="4" style="2" customWidth="1"/>
    <col min="13570" max="13570" width="9.140625" style="2"/>
    <col min="13571" max="13571" width="21.42578125" style="2" customWidth="1"/>
    <col min="13572" max="13572" width="19.5703125" style="2" customWidth="1"/>
    <col min="13573" max="13573" width="13" style="2" customWidth="1"/>
    <col min="13574" max="13575" width="12.7109375" style="2" customWidth="1"/>
    <col min="13576" max="13576" width="15.85546875" style="2" customWidth="1"/>
    <col min="13577" max="13577" width="6.28515625" style="2" customWidth="1"/>
    <col min="13578" max="13824" width="9.140625" style="2"/>
    <col min="13825" max="13825" width="4" style="2" customWidth="1"/>
    <col min="13826" max="13826" width="9.140625" style="2"/>
    <col min="13827" max="13827" width="21.42578125" style="2" customWidth="1"/>
    <col min="13828" max="13828" width="19.5703125" style="2" customWidth="1"/>
    <col min="13829" max="13829" width="13" style="2" customWidth="1"/>
    <col min="13830" max="13831" width="12.7109375" style="2" customWidth="1"/>
    <col min="13832" max="13832" width="15.85546875" style="2" customWidth="1"/>
    <col min="13833" max="13833" width="6.28515625" style="2" customWidth="1"/>
    <col min="13834" max="14080" width="9.140625" style="2"/>
    <col min="14081" max="14081" width="4" style="2" customWidth="1"/>
    <col min="14082" max="14082" width="9.140625" style="2"/>
    <col min="14083" max="14083" width="21.42578125" style="2" customWidth="1"/>
    <col min="14084" max="14084" width="19.5703125" style="2" customWidth="1"/>
    <col min="14085" max="14085" width="13" style="2" customWidth="1"/>
    <col min="14086" max="14087" width="12.7109375" style="2" customWidth="1"/>
    <col min="14088" max="14088" width="15.85546875" style="2" customWidth="1"/>
    <col min="14089" max="14089" width="6.28515625" style="2" customWidth="1"/>
    <col min="14090" max="14336" width="9.140625" style="2"/>
    <col min="14337" max="14337" width="4" style="2" customWidth="1"/>
    <col min="14338" max="14338" width="9.140625" style="2"/>
    <col min="14339" max="14339" width="21.42578125" style="2" customWidth="1"/>
    <col min="14340" max="14340" width="19.5703125" style="2" customWidth="1"/>
    <col min="14341" max="14341" width="13" style="2" customWidth="1"/>
    <col min="14342" max="14343" width="12.7109375" style="2" customWidth="1"/>
    <col min="14344" max="14344" width="15.85546875" style="2" customWidth="1"/>
    <col min="14345" max="14345" width="6.28515625" style="2" customWidth="1"/>
    <col min="14346" max="14592" width="9.140625" style="2"/>
    <col min="14593" max="14593" width="4" style="2" customWidth="1"/>
    <col min="14594" max="14594" width="9.140625" style="2"/>
    <col min="14595" max="14595" width="21.42578125" style="2" customWidth="1"/>
    <col min="14596" max="14596" width="19.5703125" style="2" customWidth="1"/>
    <col min="14597" max="14597" width="13" style="2" customWidth="1"/>
    <col min="14598" max="14599" width="12.7109375" style="2" customWidth="1"/>
    <col min="14600" max="14600" width="15.85546875" style="2" customWidth="1"/>
    <col min="14601" max="14601" width="6.28515625" style="2" customWidth="1"/>
    <col min="14602" max="14848" width="9.140625" style="2"/>
    <col min="14849" max="14849" width="4" style="2" customWidth="1"/>
    <col min="14850" max="14850" width="9.140625" style="2"/>
    <col min="14851" max="14851" width="21.42578125" style="2" customWidth="1"/>
    <col min="14852" max="14852" width="19.5703125" style="2" customWidth="1"/>
    <col min="14853" max="14853" width="13" style="2" customWidth="1"/>
    <col min="14854" max="14855" width="12.7109375" style="2" customWidth="1"/>
    <col min="14856" max="14856" width="15.85546875" style="2" customWidth="1"/>
    <col min="14857" max="14857" width="6.28515625" style="2" customWidth="1"/>
    <col min="14858" max="15104" width="9.140625" style="2"/>
    <col min="15105" max="15105" width="4" style="2" customWidth="1"/>
    <col min="15106" max="15106" width="9.140625" style="2"/>
    <col min="15107" max="15107" width="21.42578125" style="2" customWidth="1"/>
    <col min="15108" max="15108" width="19.5703125" style="2" customWidth="1"/>
    <col min="15109" max="15109" width="13" style="2" customWidth="1"/>
    <col min="15110" max="15111" width="12.7109375" style="2" customWidth="1"/>
    <col min="15112" max="15112" width="15.85546875" style="2" customWidth="1"/>
    <col min="15113" max="15113" width="6.28515625" style="2" customWidth="1"/>
    <col min="15114" max="15360" width="9.140625" style="2"/>
    <col min="15361" max="15361" width="4" style="2" customWidth="1"/>
    <col min="15362" max="15362" width="9.140625" style="2"/>
    <col min="15363" max="15363" width="21.42578125" style="2" customWidth="1"/>
    <col min="15364" max="15364" width="19.5703125" style="2" customWidth="1"/>
    <col min="15365" max="15365" width="13" style="2" customWidth="1"/>
    <col min="15366" max="15367" width="12.7109375" style="2" customWidth="1"/>
    <col min="15368" max="15368" width="15.85546875" style="2" customWidth="1"/>
    <col min="15369" max="15369" width="6.28515625" style="2" customWidth="1"/>
    <col min="15370" max="15616" width="9.140625" style="2"/>
    <col min="15617" max="15617" width="4" style="2" customWidth="1"/>
    <col min="15618" max="15618" width="9.140625" style="2"/>
    <col min="15619" max="15619" width="21.42578125" style="2" customWidth="1"/>
    <col min="15620" max="15620" width="19.5703125" style="2" customWidth="1"/>
    <col min="15621" max="15621" width="13" style="2" customWidth="1"/>
    <col min="15622" max="15623" width="12.7109375" style="2" customWidth="1"/>
    <col min="15624" max="15624" width="15.85546875" style="2" customWidth="1"/>
    <col min="15625" max="15625" width="6.28515625" style="2" customWidth="1"/>
    <col min="15626" max="15872" width="9.140625" style="2"/>
    <col min="15873" max="15873" width="4" style="2" customWidth="1"/>
    <col min="15874" max="15874" width="9.140625" style="2"/>
    <col min="15875" max="15875" width="21.42578125" style="2" customWidth="1"/>
    <col min="15876" max="15876" width="19.5703125" style="2" customWidth="1"/>
    <col min="15877" max="15877" width="13" style="2" customWidth="1"/>
    <col min="15878" max="15879" width="12.7109375" style="2" customWidth="1"/>
    <col min="15880" max="15880" width="15.85546875" style="2" customWidth="1"/>
    <col min="15881" max="15881" width="6.28515625" style="2" customWidth="1"/>
    <col min="15882" max="16128" width="9.140625" style="2"/>
    <col min="16129" max="16129" width="4" style="2" customWidth="1"/>
    <col min="16130" max="16130" width="9.140625" style="2"/>
    <col min="16131" max="16131" width="21.42578125" style="2" customWidth="1"/>
    <col min="16132" max="16132" width="19.5703125" style="2" customWidth="1"/>
    <col min="16133" max="16133" width="13" style="2" customWidth="1"/>
    <col min="16134" max="16135" width="12.7109375" style="2" customWidth="1"/>
    <col min="16136" max="16136" width="15.85546875" style="2" customWidth="1"/>
    <col min="16137" max="16137" width="6.28515625" style="2" customWidth="1"/>
    <col min="16138" max="16384" width="9.140625" style="2"/>
  </cols>
  <sheetData>
    <row r="1" spans="1:9" x14ac:dyDescent="0.25">
      <c r="A1" s="1"/>
      <c r="B1" s="1"/>
      <c r="C1" s="1"/>
      <c r="D1" s="1"/>
      <c r="F1" s="1"/>
      <c r="G1" s="1" t="s">
        <v>0</v>
      </c>
      <c r="H1" s="1"/>
      <c r="I1" s="1"/>
    </row>
    <row r="2" spans="1:9" x14ac:dyDescent="0.25">
      <c r="A2" s="1"/>
      <c r="B2" s="1"/>
      <c r="C2" s="1"/>
      <c r="D2" s="1"/>
      <c r="F2" s="1"/>
      <c r="G2" s="194"/>
      <c r="H2" s="1"/>
      <c r="I2" s="1"/>
    </row>
    <row r="3" spans="1:9" x14ac:dyDescent="0.25">
      <c r="A3" s="1"/>
      <c r="B3" s="1"/>
      <c r="C3" s="1"/>
      <c r="D3" s="1"/>
      <c r="F3" s="3"/>
      <c r="G3" s="194" t="s">
        <v>519</v>
      </c>
      <c r="H3" s="1"/>
      <c r="I3" s="1"/>
    </row>
    <row r="4" spans="1:9" x14ac:dyDescent="0.25">
      <c r="A4" s="1"/>
      <c r="B4" s="1"/>
      <c r="C4" s="1"/>
      <c r="D4" s="1"/>
      <c r="E4" s="3"/>
      <c r="F4" s="3"/>
      <c r="G4" s="3"/>
      <c r="H4" s="1"/>
      <c r="I4" s="1"/>
    </row>
    <row r="5" spans="1:9" x14ac:dyDescent="0.25">
      <c r="A5" s="1"/>
      <c r="B5" s="1"/>
      <c r="C5" s="1"/>
      <c r="D5" s="1"/>
      <c r="E5" s="3"/>
      <c r="F5" s="3"/>
      <c r="G5" s="3"/>
      <c r="H5" s="1"/>
      <c r="I5" s="1"/>
    </row>
    <row r="6" spans="1:9" x14ac:dyDescent="0.25">
      <c r="E6" s="3"/>
    </row>
    <row r="10" spans="1:9" x14ac:dyDescent="0.25">
      <c r="A10" s="197" t="s">
        <v>1</v>
      </c>
      <c r="B10" s="197"/>
      <c r="C10" s="197"/>
      <c r="D10" s="197"/>
      <c r="E10" s="197"/>
      <c r="F10" s="197"/>
      <c r="G10" s="197"/>
    </row>
    <row r="12" spans="1:9" x14ac:dyDescent="0.25">
      <c r="A12" s="198" t="s">
        <v>2</v>
      </c>
      <c r="B12" s="198"/>
      <c r="C12" s="198"/>
      <c r="D12" s="198"/>
      <c r="E12" s="198"/>
      <c r="F12" s="198"/>
      <c r="G12" s="198"/>
    </row>
    <row r="15" spans="1:9" x14ac:dyDescent="0.25">
      <c r="A15" s="199" t="s">
        <v>3</v>
      </c>
      <c r="B15" s="199" t="s">
        <v>4</v>
      </c>
      <c r="C15" s="199"/>
      <c r="D15" s="199" t="s">
        <v>5</v>
      </c>
      <c r="E15" s="199" t="s">
        <v>6</v>
      </c>
      <c r="F15" s="199" t="s">
        <v>12</v>
      </c>
      <c r="G15" s="199" t="s">
        <v>7</v>
      </c>
    </row>
    <row r="16" spans="1:9" x14ac:dyDescent="0.25">
      <c r="A16" s="199"/>
      <c r="B16" s="199"/>
      <c r="C16" s="199"/>
      <c r="D16" s="199"/>
      <c r="E16" s="199"/>
      <c r="F16" s="199"/>
      <c r="G16" s="199"/>
    </row>
    <row r="17" spans="1:7" ht="69.95" customHeight="1" x14ac:dyDescent="0.25">
      <c r="A17" s="4">
        <v>1</v>
      </c>
      <c r="B17" s="200" t="s">
        <v>8</v>
      </c>
      <c r="C17" s="200"/>
      <c r="D17" s="5" t="s">
        <v>9</v>
      </c>
      <c r="E17" s="6">
        <v>7600</v>
      </c>
      <c r="F17" s="6">
        <f>E17*0.22</f>
        <v>1672</v>
      </c>
      <c r="G17" s="6">
        <f>SUM(E17:F17)</f>
        <v>9272</v>
      </c>
    </row>
    <row r="18" spans="1:7" ht="69.95" customHeight="1" x14ac:dyDescent="0.25">
      <c r="A18" s="4">
        <v>2</v>
      </c>
      <c r="B18" s="200" t="s">
        <v>8</v>
      </c>
      <c r="C18" s="200"/>
      <c r="D18" s="5" t="s">
        <v>10</v>
      </c>
      <c r="E18" s="6">
        <v>14100</v>
      </c>
      <c r="F18" s="6">
        <f>E18*0.22</f>
        <v>3102</v>
      </c>
      <c r="G18" s="6">
        <f>SUM(E18:F18)</f>
        <v>17202</v>
      </c>
    </row>
    <row r="19" spans="1:7" s="7" customFormat="1" ht="15" x14ac:dyDescent="0.25">
      <c r="A19" s="201"/>
      <c r="B19" s="201"/>
      <c r="C19" s="201"/>
      <c r="D19" s="201"/>
      <c r="E19" s="201"/>
      <c r="F19" s="201"/>
      <c r="G19" s="201"/>
    </row>
    <row r="20" spans="1:7" s="7" customFormat="1" ht="82.5" customHeight="1" x14ac:dyDescent="0.25">
      <c r="A20" s="202" t="s">
        <v>11</v>
      </c>
      <c r="B20" s="202"/>
      <c r="C20" s="202"/>
      <c r="D20" s="202"/>
      <c r="E20" s="202"/>
      <c r="F20" s="202"/>
      <c r="G20" s="202"/>
    </row>
    <row r="21" spans="1:7" s="8" customFormat="1" ht="15" x14ac:dyDescent="0.25">
      <c r="A21" s="201"/>
      <c r="B21" s="201"/>
      <c r="C21" s="201"/>
      <c r="D21" s="201"/>
      <c r="E21" s="201"/>
      <c r="F21" s="201"/>
      <c r="G21" s="201"/>
    </row>
    <row r="22" spans="1:7" x14ac:dyDescent="0.25">
      <c r="A22" s="9"/>
      <c r="B22" s="9"/>
      <c r="C22" s="9"/>
      <c r="F22" s="196"/>
      <c r="G22" s="196"/>
    </row>
  </sheetData>
  <mergeCells count="14">
    <mergeCell ref="F22:G22"/>
    <mergeCell ref="A10:G10"/>
    <mergeCell ref="A12:G12"/>
    <mergeCell ref="A15:A16"/>
    <mergeCell ref="B15:C16"/>
    <mergeCell ref="D15:D16"/>
    <mergeCell ref="E15:E16"/>
    <mergeCell ref="F15:F16"/>
    <mergeCell ref="G15:G16"/>
    <mergeCell ref="B17:C17"/>
    <mergeCell ref="B18:C18"/>
    <mergeCell ref="A19:G19"/>
    <mergeCell ref="A20:G20"/>
    <mergeCell ref="A21:G21"/>
  </mergeCells>
  <pageMargins left="0.31496062992125984" right="0"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workbookViewId="0">
      <selection activeCell="M15" sqref="M15"/>
    </sheetView>
  </sheetViews>
  <sheetFormatPr defaultRowHeight="15.75" x14ac:dyDescent="0.25"/>
  <cols>
    <col min="1" max="1" width="5.7109375" style="2" customWidth="1"/>
    <col min="2" max="2" width="9.140625" style="2"/>
    <col min="3" max="3" width="27.28515625" style="2" customWidth="1"/>
    <col min="4" max="4" width="11.28515625" style="2" customWidth="1"/>
    <col min="5" max="5" width="13.28515625" style="2" customWidth="1"/>
    <col min="6" max="6" width="13.140625" style="2" customWidth="1"/>
    <col min="7" max="7" width="13.7109375" style="2" customWidth="1"/>
    <col min="8" max="8" width="9.140625" style="2"/>
    <col min="9" max="9" width="6.28515625" style="2" customWidth="1"/>
    <col min="10" max="16384" width="9.140625" style="2"/>
  </cols>
  <sheetData>
    <row r="1" spans="1:7" x14ac:dyDescent="0.25">
      <c r="E1" s="203" t="s">
        <v>141</v>
      </c>
      <c r="F1" s="203"/>
      <c r="G1" s="203"/>
    </row>
    <row r="2" spans="1:7" x14ac:dyDescent="0.25">
      <c r="E2" s="191"/>
    </row>
    <row r="3" spans="1:7" x14ac:dyDescent="0.25">
      <c r="E3" s="203" t="s">
        <v>519</v>
      </c>
      <c r="F3" s="203"/>
      <c r="G3" s="203"/>
    </row>
    <row r="7" spans="1:7" x14ac:dyDescent="0.25">
      <c r="A7" s="207" t="s">
        <v>138</v>
      </c>
      <c r="B7" s="207"/>
      <c r="C7" s="207"/>
      <c r="D7" s="207"/>
      <c r="E7" s="207"/>
      <c r="F7" s="207"/>
      <c r="G7" s="207"/>
    </row>
    <row r="8" spans="1:7" x14ac:dyDescent="0.25">
      <c r="A8" s="41"/>
      <c r="B8" s="41"/>
      <c r="C8" s="41"/>
      <c r="D8" s="41"/>
      <c r="E8" s="41"/>
      <c r="F8" s="41"/>
      <c r="G8" s="41"/>
    </row>
    <row r="9" spans="1:7" x14ac:dyDescent="0.25">
      <c r="A9" s="41"/>
      <c r="B9" s="41"/>
      <c r="C9" s="41"/>
      <c r="D9" s="41"/>
      <c r="E9" s="41"/>
      <c r="F9" s="41"/>
      <c r="G9" s="41"/>
    </row>
    <row r="10" spans="1:7" x14ac:dyDescent="0.25">
      <c r="A10" s="208" t="s">
        <v>44</v>
      </c>
      <c r="B10" s="208"/>
      <c r="C10" s="208"/>
      <c r="D10" s="208"/>
      <c r="E10" s="208"/>
      <c r="F10" s="208"/>
      <c r="G10" s="208"/>
    </row>
    <row r="11" spans="1:7" x14ac:dyDescent="0.25">
      <c r="A11" s="41"/>
      <c r="B11" s="41"/>
      <c r="C11" s="41"/>
      <c r="D11" s="41"/>
      <c r="E11" s="41"/>
      <c r="F11" s="41"/>
      <c r="G11" s="41"/>
    </row>
    <row r="12" spans="1:7" x14ac:dyDescent="0.25">
      <c r="A12" s="41"/>
      <c r="B12" s="41"/>
      <c r="C12" s="41"/>
      <c r="D12" s="41"/>
      <c r="E12" s="41"/>
      <c r="F12" s="41"/>
      <c r="G12" s="41"/>
    </row>
    <row r="13" spans="1:7" x14ac:dyDescent="0.25">
      <c r="A13" s="209" t="s">
        <v>3</v>
      </c>
      <c r="B13" s="209" t="s">
        <v>4</v>
      </c>
      <c r="C13" s="209"/>
      <c r="D13" s="209" t="s">
        <v>5</v>
      </c>
      <c r="E13" s="209" t="s">
        <v>6</v>
      </c>
      <c r="F13" s="209" t="s">
        <v>120</v>
      </c>
      <c r="G13" s="209" t="s">
        <v>7</v>
      </c>
    </row>
    <row r="14" spans="1:7" x14ac:dyDescent="0.25">
      <c r="A14" s="209"/>
      <c r="B14" s="209"/>
      <c r="C14" s="209"/>
      <c r="D14" s="209"/>
      <c r="E14" s="209"/>
      <c r="F14" s="209"/>
      <c r="G14" s="209"/>
    </row>
    <row r="15" spans="1:7" ht="50.1" customHeight="1" x14ac:dyDescent="0.25">
      <c r="A15" s="42">
        <v>1</v>
      </c>
      <c r="B15" s="211" t="s">
        <v>139</v>
      </c>
      <c r="C15" s="211"/>
      <c r="D15" s="42" t="s">
        <v>133</v>
      </c>
      <c r="E15" s="44">
        <v>20250</v>
      </c>
      <c r="F15" s="45">
        <f>E15*0.22</f>
        <v>4455</v>
      </c>
      <c r="G15" s="44">
        <f>SUM(E15:F15)</f>
        <v>24705</v>
      </c>
    </row>
    <row r="16" spans="1:7" ht="50.1" customHeight="1" x14ac:dyDescent="0.25">
      <c r="A16" s="42">
        <v>2</v>
      </c>
      <c r="B16" s="211" t="s">
        <v>140</v>
      </c>
      <c r="C16" s="211"/>
      <c r="D16" s="42" t="s">
        <v>133</v>
      </c>
      <c r="E16" s="44">
        <v>6600</v>
      </c>
      <c r="F16" s="45">
        <f>E16*0.22</f>
        <v>1452</v>
      </c>
      <c r="G16" s="44">
        <f>SUM(E16:F16)</f>
        <v>8052</v>
      </c>
    </row>
    <row r="17" spans="1:7" x14ac:dyDescent="0.25">
      <c r="A17" s="41"/>
      <c r="B17" s="41"/>
      <c r="C17" s="41"/>
      <c r="D17" s="41"/>
      <c r="E17" s="41"/>
      <c r="F17" s="41"/>
      <c r="G17" s="41"/>
    </row>
  </sheetData>
  <mergeCells count="12">
    <mergeCell ref="E3:G3"/>
    <mergeCell ref="E1:G1"/>
    <mergeCell ref="B15:C15"/>
    <mergeCell ref="B16:C16"/>
    <mergeCell ref="A7:G7"/>
    <mergeCell ref="A10:G10"/>
    <mergeCell ref="A13:A14"/>
    <mergeCell ref="B13:C14"/>
    <mergeCell ref="D13:D14"/>
    <mergeCell ref="E13:E14"/>
    <mergeCell ref="F13:F14"/>
    <mergeCell ref="G13:G14"/>
  </mergeCells>
  <pageMargins left="0.51181102362204722" right="0"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topLeftCell="A4" workbookViewId="0">
      <selection activeCell="M19" sqref="M19"/>
    </sheetView>
  </sheetViews>
  <sheetFormatPr defaultRowHeight="15.75" x14ac:dyDescent="0.25"/>
  <cols>
    <col min="1" max="1" width="4.42578125" style="10" customWidth="1"/>
    <col min="2" max="2" width="56.28515625" style="2" customWidth="1"/>
    <col min="3" max="3" width="36.85546875" style="2" customWidth="1"/>
    <col min="4" max="16384" width="9.140625" style="2"/>
  </cols>
  <sheetData>
    <row r="1" spans="1:4" hidden="1" x14ac:dyDescent="0.25">
      <c r="A1" s="2"/>
      <c r="C1" s="2" t="s">
        <v>142</v>
      </c>
    </row>
    <row r="2" spans="1:4" hidden="1" x14ac:dyDescent="0.25">
      <c r="C2" s="2" t="s">
        <v>143</v>
      </c>
    </row>
    <row r="3" spans="1:4" hidden="1" x14ac:dyDescent="0.25"/>
    <row r="4" spans="1:4" x14ac:dyDescent="0.25">
      <c r="B4" s="1"/>
      <c r="C4" s="1" t="s">
        <v>152</v>
      </c>
    </row>
    <row r="5" spans="1:4" x14ac:dyDescent="0.25">
      <c r="B5" s="1"/>
      <c r="C5" s="191"/>
    </row>
    <row r="6" spans="1:4" x14ac:dyDescent="0.25">
      <c r="B6" s="1"/>
      <c r="C6" s="1" t="s">
        <v>519</v>
      </c>
      <c r="D6" s="12"/>
    </row>
    <row r="7" spans="1:4" x14ac:dyDescent="0.25">
      <c r="B7" s="1"/>
      <c r="C7" s="3"/>
    </row>
    <row r="11" spans="1:4" x14ac:dyDescent="0.25">
      <c r="A11" s="240" t="s">
        <v>144</v>
      </c>
      <c r="B11" s="240"/>
      <c r="C11" s="240"/>
    </row>
    <row r="12" spans="1:4" x14ac:dyDescent="0.25">
      <c r="A12" s="87"/>
      <c r="B12" s="87"/>
      <c r="C12" s="87"/>
    </row>
    <row r="13" spans="1:4" x14ac:dyDescent="0.25">
      <c r="A13" s="241" t="s">
        <v>145</v>
      </c>
      <c r="B13" s="241"/>
      <c r="C13" s="241"/>
    </row>
    <row r="14" spans="1:4" ht="15.75" customHeight="1" x14ac:dyDescent="0.25">
      <c r="A14" s="241" t="s">
        <v>146</v>
      </c>
      <c r="B14" s="241"/>
      <c r="C14" s="241"/>
    </row>
    <row r="15" spans="1:4" x14ac:dyDescent="0.25">
      <c r="A15" s="242" t="s">
        <v>147</v>
      </c>
      <c r="B15" s="242"/>
      <c r="C15" s="242"/>
    </row>
    <row r="16" spans="1:4" x14ac:dyDescent="0.25">
      <c r="A16" s="88"/>
      <c r="B16" s="89"/>
      <c r="C16" s="89"/>
    </row>
    <row r="17" spans="1:3" ht="32.1" customHeight="1" x14ac:dyDescent="0.25">
      <c r="A17" s="243" t="s">
        <v>3</v>
      </c>
      <c r="B17" s="243" t="s">
        <v>512</v>
      </c>
      <c r="C17" s="243" t="s">
        <v>153</v>
      </c>
    </row>
    <row r="18" spans="1:3" ht="32.1" customHeight="1" x14ac:dyDescent="0.25">
      <c r="A18" s="243"/>
      <c r="B18" s="243"/>
      <c r="C18" s="243"/>
    </row>
    <row r="19" spans="1:3" ht="24.95" customHeight="1" x14ac:dyDescent="0.25">
      <c r="A19" s="90">
        <v>1</v>
      </c>
      <c r="B19" s="91" t="s">
        <v>148</v>
      </c>
      <c r="C19" s="90">
        <v>1.8</v>
      </c>
    </row>
    <row r="20" spans="1:3" ht="24.95" customHeight="1" x14ac:dyDescent="0.25">
      <c r="A20" s="92">
        <v>2</v>
      </c>
      <c r="B20" s="91" t="s">
        <v>149</v>
      </c>
      <c r="C20" s="92">
        <v>1.6</v>
      </c>
    </row>
    <row r="21" spans="1:3" ht="24.95" customHeight="1" x14ac:dyDescent="0.25">
      <c r="A21" s="92">
        <v>3</v>
      </c>
      <c r="B21" s="91" t="s">
        <v>150</v>
      </c>
      <c r="C21" s="92">
        <v>1.5</v>
      </c>
    </row>
    <row r="22" spans="1:3" s="46" customFormat="1" ht="24.95" customHeight="1" x14ac:dyDescent="0.2">
      <c r="A22" s="92">
        <v>4</v>
      </c>
      <c r="B22" s="91" t="s">
        <v>151</v>
      </c>
      <c r="C22" s="92">
        <v>1.4</v>
      </c>
    </row>
    <row r="23" spans="1:3" x14ac:dyDescent="0.25">
      <c r="A23" s="93"/>
      <c r="B23" s="94"/>
      <c r="C23" s="93"/>
    </row>
    <row r="24" spans="1:3" ht="30" customHeight="1" x14ac:dyDescent="0.25">
      <c r="A24" s="239" t="s">
        <v>154</v>
      </c>
      <c r="B24" s="239"/>
      <c r="C24" s="239"/>
    </row>
    <row r="25" spans="1:3" ht="30" customHeight="1" x14ac:dyDescent="0.25">
      <c r="A25" s="239" t="s">
        <v>155</v>
      </c>
      <c r="B25" s="239"/>
      <c r="C25" s="239"/>
    </row>
  </sheetData>
  <mergeCells count="9">
    <mergeCell ref="A24:C24"/>
    <mergeCell ref="A25:C25"/>
    <mergeCell ref="A11:C11"/>
    <mergeCell ref="A13:C13"/>
    <mergeCell ref="A14:C14"/>
    <mergeCell ref="A15:C15"/>
    <mergeCell ref="A17:A18"/>
    <mergeCell ref="B17:B18"/>
    <mergeCell ref="C17:C18"/>
  </mergeCells>
  <pageMargins left="0.51181102362204722" right="0"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workbookViewId="0">
      <selection activeCell="L9" sqref="L9"/>
    </sheetView>
  </sheetViews>
  <sheetFormatPr defaultRowHeight="15.75" x14ac:dyDescent="0.25"/>
  <cols>
    <col min="1" max="1" width="26.5703125" style="49" customWidth="1"/>
    <col min="2" max="2" width="23.7109375" style="49" customWidth="1"/>
    <col min="3" max="3" width="11.140625" style="49" customWidth="1"/>
    <col min="4" max="6" width="12.42578125" style="49" customWidth="1"/>
    <col min="7" max="255" width="9.140625" style="49"/>
    <col min="256" max="256" width="26.5703125" style="49" customWidth="1"/>
    <col min="257" max="257" width="23.7109375" style="49" customWidth="1"/>
    <col min="258" max="258" width="11.140625" style="49" customWidth="1"/>
    <col min="259" max="261" width="12.42578125" style="49" customWidth="1"/>
    <col min="262" max="262" width="9.140625" style="49"/>
    <col min="263" max="263" width="6.28515625" style="49" customWidth="1"/>
    <col min="264" max="511" width="9.140625" style="49"/>
    <col min="512" max="512" width="26.5703125" style="49" customWidth="1"/>
    <col min="513" max="513" width="23.7109375" style="49" customWidth="1"/>
    <col min="514" max="514" width="11.140625" style="49" customWidth="1"/>
    <col min="515" max="517" width="12.42578125" style="49" customWidth="1"/>
    <col min="518" max="518" width="9.140625" style="49"/>
    <col min="519" max="519" width="6.28515625" style="49" customWidth="1"/>
    <col min="520" max="767" width="9.140625" style="49"/>
    <col min="768" max="768" width="26.5703125" style="49" customWidth="1"/>
    <col min="769" max="769" width="23.7109375" style="49" customWidth="1"/>
    <col min="770" max="770" width="11.140625" style="49" customWidth="1"/>
    <col min="771" max="773" width="12.42578125" style="49" customWidth="1"/>
    <col min="774" max="774" width="9.140625" style="49"/>
    <col min="775" max="775" width="6.28515625" style="49" customWidth="1"/>
    <col min="776" max="1023" width="9.140625" style="49"/>
    <col min="1024" max="1024" width="26.5703125" style="49" customWidth="1"/>
    <col min="1025" max="1025" width="23.7109375" style="49" customWidth="1"/>
    <col min="1026" max="1026" width="11.140625" style="49" customWidth="1"/>
    <col min="1027" max="1029" width="12.42578125" style="49" customWidth="1"/>
    <col min="1030" max="1030" width="9.140625" style="49"/>
    <col min="1031" max="1031" width="6.28515625" style="49" customWidth="1"/>
    <col min="1032" max="1279" width="9.140625" style="49"/>
    <col min="1280" max="1280" width="26.5703125" style="49" customWidth="1"/>
    <col min="1281" max="1281" width="23.7109375" style="49" customWidth="1"/>
    <col min="1282" max="1282" width="11.140625" style="49" customWidth="1"/>
    <col min="1283" max="1285" width="12.42578125" style="49" customWidth="1"/>
    <col min="1286" max="1286" width="9.140625" style="49"/>
    <col min="1287" max="1287" width="6.28515625" style="49" customWidth="1"/>
    <col min="1288" max="1535" width="9.140625" style="49"/>
    <col min="1536" max="1536" width="26.5703125" style="49" customWidth="1"/>
    <col min="1537" max="1537" width="23.7109375" style="49" customWidth="1"/>
    <col min="1538" max="1538" width="11.140625" style="49" customWidth="1"/>
    <col min="1539" max="1541" width="12.42578125" style="49" customWidth="1"/>
    <col min="1542" max="1542" width="9.140625" style="49"/>
    <col min="1543" max="1543" width="6.28515625" style="49" customWidth="1"/>
    <col min="1544" max="1791" width="9.140625" style="49"/>
    <col min="1792" max="1792" width="26.5703125" style="49" customWidth="1"/>
    <col min="1793" max="1793" width="23.7109375" style="49" customWidth="1"/>
    <col min="1794" max="1794" width="11.140625" style="49" customWidth="1"/>
    <col min="1795" max="1797" width="12.42578125" style="49" customWidth="1"/>
    <col min="1798" max="1798" width="9.140625" style="49"/>
    <col min="1799" max="1799" width="6.28515625" style="49" customWidth="1"/>
    <col min="1800" max="2047" width="9.140625" style="49"/>
    <col min="2048" max="2048" width="26.5703125" style="49" customWidth="1"/>
    <col min="2049" max="2049" width="23.7109375" style="49" customWidth="1"/>
    <col min="2050" max="2050" width="11.140625" style="49" customWidth="1"/>
    <col min="2051" max="2053" width="12.42578125" style="49" customWidth="1"/>
    <col min="2054" max="2054" width="9.140625" style="49"/>
    <col min="2055" max="2055" width="6.28515625" style="49" customWidth="1"/>
    <col min="2056" max="2303" width="9.140625" style="49"/>
    <col min="2304" max="2304" width="26.5703125" style="49" customWidth="1"/>
    <col min="2305" max="2305" width="23.7109375" style="49" customWidth="1"/>
    <col min="2306" max="2306" width="11.140625" style="49" customWidth="1"/>
    <col min="2307" max="2309" width="12.42578125" style="49" customWidth="1"/>
    <col min="2310" max="2310" width="9.140625" style="49"/>
    <col min="2311" max="2311" width="6.28515625" style="49" customWidth="1"/>
    <col min="2312" max="2559" width="9.140625" style="49"/>
    <col min="2560" max="2560" width="26.5703125" style="49" customWidth="1"/>
    <col min="2561" max="2561" width="23.7109375" style="49" customWidth="1"/>
    <col min="2562" max="2562" width="11.140625" style="49" customWidth="1"/>
    <col min="2563" max="2565" width="12.42578125" style="49" customWidth="1"/>
    <col min="2566" max="2566" width="9.140625" style="49"/>
    <col min="2567" max="2567" width="6.28515625" style="49" customWidth="1"/>
    <col min="2568" max="2815" width="9.140625" style="49"/>
    <col min="2816" max="2816" width="26.5703125" style="49" customWidth="1"/>
    <col min="2817" max="2817" width="23.7109375" style="49" customWidth="1"/>
    <col min="2818" max="2818" width="11.140625" style="49" customWidth="1"/>
    <col min="2819" max="2821" width="12.42578125" style="49" customWidth="1"/>
    <col min="2822" max="2822" width="9.140625" style="49"/>
    <col min="2823" max="2823" width="6.28515625" style="49" customWidth="1"/>
    <col min="2824" max="3071" width="9.140625" style="49"/>
    <col min="3072" max="3072" width="26.5703125" style="49" customWidth="1"/>
    <col min="3073" max="3073" width="23.7109375" style="49" customWidth="1"/>
    <col min="3074" max="3074" width="11.140625" style="49" customWidth="1"/>
    <col min="3075" max="3077" width="12.42578125" style="49" customWidth="1"/>
    <col min="3078" max="3078" width="9.140625" style="49"/>
    <col min="3079" max="3079" width="6.28515625" style="49" customWidth="1"/>
    <col min="3080" max="3327" width="9.140625" style="49"/>
    <col min="3328" max="3328" width="26.5703125" style="49" customWidth="1"/>
    <col min="3329" max="3329" width="23.7109375" style="49" customWidth="1"/>
    <col min="3330" max="3330" width="11.140625" style="49" customWidth="1"/>
    <col min="3331" max="3333" width="12.42578125" style="49" customWidth="1"/>
    <col min="3334" max="3334" width="9.140625" style="49"/>
    <col min="3335" max="3335" width="6.28515625" style="49" customWidth="1"/>
    <col min="3336" max="3583" width="9.140625" style="49"/>
    <col min="3584" max="3584" width="26.5703125" style="49" customWidth="1"/>
    <col min="3585" max="3585" width="23.7109375" style="49" customWidth="1"/>
    <col min="3586" max="3586" width="11.140625" style="49" customWidth="1"/>
    <col min="3587" max="3589" width="12.42578125" style="49" customWidth="1"/>
    <col min="3590" max="3590" width="9.140625" style="49"/>
    <col min="3591" max="3591" width="6.28515625" style="49" customWidth="1"/>
    <col min="3592" max="3839" width="9.140625" style="49"/>
    <col min="3840" max="3840" width="26.5703125" style="49" customWidth="1"/>
    <col min="3841" max="3841" width="23.7109375" style="49" customWidth="1"/>
    <col min="3842" max="3842" width="11.140625" style="49" customWidth="1"/>
    <col min="3843" max="3845" width="12.42578125" style="49" customWidth="1"/>
    <col min="3846" max="3846" width="9.140625" style="49"/>
    <col min="3847" max="3847" width="6.28515625" style="49" customWidth="1"/>
    <col min="3848" max="4095" width="9.140625" style="49"/>
    <col min="4096" max="4096" width="26.5703125" style="49" customWidth="1"/>
    <col min="4097" max="4097" width="23.7109375" style="49" customWidth="1"/>
    <col min="4098" max="4098" width="11.140625" style="49" customWidth="1"/>
    <col min="4099" max="4101" width="12.42578125" style="49" customWidth="1"/>
    <col min="4102" max="4102" width="9.140625" style="49"/>
    <col min="4103" max="4103" width="6.28515625" style="49" customWidth="1"/>
    <col min="4104" max="4351" width="9.140625" style="49"/>
    <col min="4352" max="4352" width="26.5703125" style="49" customWidth="1"/>
    <col min="4353" max="4353" width="23.7109375" style="49" customWidth="1"/>
    <col min="4354" max="4354" width="11.140625" style="49" customWidth="1"/>
    <col min="4355" max="4357" width="12.42578125" style="49" customWidth="1"/>
    <col min="4358" max="4358" width="9.140625" style="49"/>
    <col min="4359" max="4359" width="6.28515625" style="49" customWidth="1"/>
    <col min="4360" max="4607" width="9.140625" style="49"/>
    <col min="4608" max="4608" width="26.5703125" style="49" customWidth="1"/>
    <col min="4609" max="4609" width="23.7109375" style="49" customWidth="1"/>
    <col min="4610" max="4610" width="11.140625" style="49" customWidth="1"/>
    <col min="4611" max="4613" width="12.42578125" style="49" customWidth="1"/>
    <col min="4614" max="4614" width="9.140625" style="49"/>
    <col min="4615" max="4615" width="6.28515625" style="49" customWidth="1"/>
    <col min="4616" max="4863" width="9.140625" style="49"/>
    <col min="4864" max="4864" width="26.5703125" style="49" customWidth="1"/>
    <col min="4865" max="4865" width="23.7109375" style="49" customWidth="1"/>
    <col min="4866" max="4866" width="11.140625" style="49" customWidth="1"/>
    <col min="4867" max="4869" width="12.42578125" style="49" customWidth="1"/>
    <col min="4870" max="4870" width="9.140625" style="49"/>
    <col min="4871" max="4871" width="6.28515625" style="49" customWidth="1"/>
    <col min="4872" max="5119" width="9.140625" style="49"/>
    <col min="5120" max="5120" width="26.5703125" style="49" customWidth="1"/>
    <col min="5121" max="5121" width="23.7109375" style="49" customWidth="1"/>
    <col min="5122" max="5122" width="11.140625" style="49" customWidth="1"/>
    <col min="5123" max="5125" width="12.42578125" style="49" customWidth="1"/>
    <col min="5126" max="5126" width="9.140625" style="49"/>
    <col min="5127" max="5127" width="6.28515625" style="49" customWidth="1"/>
    <col min="5128" max="5375" width="9.140625" style="49"/>
    <col min="5376" max="5376" width="26.5703125" style="49" customWidth="1"/>
    <col min="5377" max="5377" width="23.7109375" style="49" customWidth="1"/>
    <col min="5378" max="5378" width="11.140625" style="49" customWidth="1"/>
    <col min="5379" max="5381" width="12.42578125" style="49" customWidth="1"/>
    <col min="5382" max="5382" width="9.140625" style="49"/>
    <col min="5383" max="5383" width="6.28515625" style="49" customWidth="1"/>
    <col min="5384" max="5631" width="9.140625" style="49"/>
    <col min="5632" max="5632" width="26.5703125" style="49" customWidth="1"/>
    <col min="5633" max="5633" width="23.7109375" style="49" customWidth="1"/>
    <col min="5634" max="5634" width="11.140625" style="49" customWidth="1"/>
    <col min="5635" max="5637" width="12.42578125" style="49" customWidth="1"/>
    <col min="5638" max="5638" width="9.140625" style="49"/>
    <col min="5639" max="5639" width="6.28515625" style="49" customWidth="1"/>
    <col min="5640" max="5887" width="9.140625" style="49"/>
    <col min="5888" max="5888" width="26.5703125" style="49" customWidth="1"/>
    <col min="5889" max="5889" width="23.7109375" style="49" customWidth="1"/>
    <col min="5890" max="5890" width="11.140625" style="49" customWidth="1"/>
    <col min="5891" max="5893" width="12.42578125" style="49" customWidth="1"/>
    <col min="5894" max="5894" width="9.140625" style="49"/>
    <col min="5895" max="5895" width="6.28515625" style="49" customWidth="1"/>
    <col min="5896" max="6143" width="9.140625" style="49"/>
    <col min="6144" max="6144" width="26.5703125" style="49" customWidth="1"/>
    <col min="6145" max="6145" width="23.7109375" style="49" customWidth="1"/>
    <col min="6146" max="6146" width="11.140625" style="49" customWidth="1"/>
    <col min="6147" max="6149" width="12.42578125" style="49" customWidth="1"/>
    <col min="6150" max="6150" width="9.140625" style="49"/>
    <col min="6151" max="6151" width="6.28515625" style="49" customWidth="1"/>
    <col min="6152" max="6399" width="9.140625" style="49"/>
    <col min="6400" max="6400" width="26.5703125" style="49" customWidth="1"/>
    <col min="6401" max="6401" width="23.7109375" style="49" customWidth="1"/>
    <col min="6402" max="6402" width="11.140625" style="49" customWidth="1"/>
    <col min="6403" max="6405" width="12.42578125" style="49" customWidth="1"/>
    <col min="6406" max="6406" width="9.140625" style="49"/>
    <col min="6407" max="6407" width="6.28515625" style="49" customWidth="1"/>
    <col min="6408" max="6655" width="9.140625" style="49"/>
    <col min="6656" max="6656" width="26.5703125" style="49" customWidth="1"/>
    <col min="6657" max="6657" width="23.7109375" style="49" customWidth="1"/>
    <col min="6658" max="6658" width="11.140625" style="49" customWidth="1"/>
    <col min="6659" max="6661" width="12.42578125" style="49" customWidth="1"/>
    <col min="6662" max="6662" width="9.140625" style="49"/>
    <col min="6663" max="6663" width="6.28515625" style="49" customWidth="1"/>
    <col min="6664" max="6911" width="9.140625" style="49"/>
    <col min="6912" max="6912" width="26.5703125" style="49" customWidth="1"/>
    <col min="6913" max="6913" width="23.7109375" style="49" customWidth="1"/>
    <col min="6914" max="6914" width="11.140625" style="49" customWidth="1"/>
    <col min="6915" max="6917" width="12.42578125" style="49" customWidth="1"/>
    <col min="6918" max="6918" width="9.140625" style="49"/>
    <col min="6919" max="6919" width="6.28515625" style="49" customWidth="1"/>
    <col min="6920" max="7167" width="9.140625" style="49"/>
    <col min="7168" max="7168" width="26.5703125" style="49" customWidth="1"/>
    <col min="7169" max="7169" width="23.7109375" style="49" customWidth="1"/>
    <col min="7170" max="7170" width="11.140625" style="49" customWidth="1"/>
    <col min="7171" max="7173" width="12.42578125" style="49" customWidth="1"/>
    <col min="7174" max="7174" width="9.140625" style="49"/>
    <col min="7175" max="7175" width="6.28515625" style="49" customWidth="1"/>
    <col min="7176" max="7423" width="9.140625" style="49"/>
    <col min="7424" max="7424" width="26.5703125" style="49" customWidth="1"/>
    <col min="7425" max="7425" width="23.7109375" style="49" customWidth="1"/>
    <col min="7426" max="7426" width="11.140625" style="49" customWidth="1"/>
    <col min="7427" max="7429" width="12.42578125" style="49" customWidth="1"/>
    <col min="7430" max="7430" width="9.140625" style="49"/>
    <col min="7431" max="7431" width="6.28515625" style="49" customWidth="1"/>
    <col min="7432" max="7679" width="9.140625" style="49"/>
    <col min="7680" max="7680" width="26.5703125" style="49" customWidth="1"/>
    <col min="7681" max="7681" width="23.7109375" style="49" customWidth="1"/>
    <col min="7682" max="7682" width="11.140625" style="49" customWidth="1"/>
    <col min="7683" max="7685" width="12.42578125" style="49" customWidth="1"/>
    <col min="7686" max="7686" width="9.140625" style="49"/>
    <col min="7687" max="7687" width="6.28515625" style="49" customWidth="1"/>
    <col min="7688" max="7935" width="9.140625" style="49"/>
    <col min="7936" max="7936" width="26.5703125" style="49" customWidth="1"/>
    <col min="7937" max="7937" width="23.7109375" style="49" customWidth="1"/>
    <col min="7938" max="7938" width="11.140625" style="49" customWidth="1"/>
    <col min="7939" max="7941" width="12.42578125" style="49" customWidth="1"/>
    <col min="7942" max="7942" width="9.140625" style="49"/>
    <col min="7943" max="7943" width="6.28515625" style="49" customWidth="1"/>
    <col min="7944" max="8191" width="9.140625" style="49"/>
    <col min="8192" max="8192" width="26.5703125" style="49" customWidth="1"/>
    <col min="8193" max="8193" width="23.7109375" style="49" customWidth="1"/>
    <col min="8194" max="8194" width="11.140625" style="49" customWidth="1"/>
    <col min="8195" max="8197" width="12.42578125" style="49" customWidth="1"/>
    <col min="8198" max="8198" width="9.140625" style="49"/>
    <col min="8199" max="8199" width="6.28515625" style="49" customWidth="1"/>
    <col min="8200" max="8447" width="9.140625" style="49"/>
    <col min="8448" max="8448" width="26.5703125" style="49" customWidth="1"/>
    <col min="8449" max="8449" width="23.7109375" style="49" customWidth="1"/>
    <col min="8450" max="8450" width="11.140625" style="49" customWidth="1"/>
    <col min="8451" max="8453" width="12.42578125" style="49" customWidth="1"/>
    <col min="8454" max="8454" width="9.140625" style="49"/>
    <col min="8455" max="8455" width="6.28515625" style="49" customWidth="1"/>
    <col min="8456" max="8703" width="9.140625" style="49"/>
    <col min="8704" max="8704" width="26.5703125" style="49" customWidth="1"/>
    <col min="8705" max="8705" width="23.7109375" style="49" customWidth="1"/>
    <col min="8706" max="8706" width="11.140625" style="49" customWidth="1"/>
    <col min="8707" max="8709" width="12.42578125" style="49" customWidth="1"/>
    <col min="8710" max="8710" width="9.140625" style="49"/>
    <col min="8711" max="8711" width="6.28515625" style="49" customWidth="1"/>
    <col min="8712" max="8959" width="9.140625" style="49"/>
    <col min="8960" max="8960" width="26.5703125" style="49" customWidth="1"/>
    <col min="8961" max="8961" width="23.7109375" style="49" customWidth="1"/>
    <col min="8962" max="8962" width="11.140625" style="49" customWidth="1"/>
    <col min="8963" max="8965" width="12.42578125" style="49" customWidth="1"/>
    <col min="8966" max="8966" width="9.140625" style="49"/>
    <col min="8967" max="8967" width="6.28515625" style="49" customWidth="1"/>
    <col min="8968" max="9215" width="9.140625" style="49"/>
    <col min="9216" max="9216" width="26.5703125" style="49" customWidth="1"/>
    <col min="9217" max="9217" width="23.7109375" style="49" customWidth="1"/>
    <col min="9218" max="9218" width="11.140625" style="49" customWidth="1"/>
    <col min="9219" max="9221" width="12.42578125" style="49" customWidth="1"/>
    <col min="9222" max="9222" width="9.140625" style="49"/>
    <col min="9223" max="9223" width="6.28515625" style="49" customWidth="1"/>
    <col min="9224" max="9471" width="9.140625" style="49"/>
    <col min="9472" max="9472" width="26.5703125" style="49" customWidth="1"/>
    <col min="9473" max="9473" width="23.7109375" style="49" customWidth="1"/>
    <col min="9474" max="9474" width="11.140625" style="49" customWidth="1"/>
    <col min="9475" max="9477" width="12.42578125" style="49" customWidth="1"/>
    <col min="9478" max="9478" width="9.140625" style="49"/>
    <col min="9479" max="9479" width="6.28515625" style="49" customWidth="1"/>
    <col min="9480" max="9727" width="9.140625" style="49"/>
    <col min="9728" max="9728" width="26.5703125" style="49" customWidth="1"/>
    <col min="9729" max="9729" width="23.7109375" style="49" customWidth="1"/>
    <col min="9730" max="9730" width="11.140625" style="49" customWidth="1"/>
    <col min="9731" max="9733" width="12.42578125" style="49" customWidth="1"/>
    <col min="9734" max="9734" width="9.140625" style="49"/>
    <col min="9735" max="9735" width="6.28515625" style="49" customWidth="1"/>
    <col min="9736" max="9983" width="9.140625" style="49"/>
    <col min="9984" max="9984" width="26.5703125" style="49" customWidth="1"/>
    <col min="9985" max="9985" width="23.7109375" style="49" customWidth="1"/>
    <col min="9986" max="9986" width="11.140625" style="49" customWidth="1"/>
    <col min="9987" max="9989" width="12.42578125" style="49" customWidth="1"/>
    <col min="9990" max="9990" width="9.140625" style="49"/>
    <col min="9991" max="9991" width="6.28515625" style="49" customWidth="1"/>
    <col min="9992" max="10239" width="9.140625" style="49"/>
    <col min="10240" max="10240" width="26.5703125" style="49" customWidth="1"/>
    <col min="10241" max="10241" width="23.7109375" style="49" customWidth="1"/>
    <col min="10242" max="10242" width="11.140625" style="49" customWidth="1"/>
    <col min="10243" max="10245" width="12.42578125" style="49" customWidth="1"/>
    <col min="10246" max="10246" width="9.140625" style="49"/>
    <col min="10247" max="10247" width="6.28515625" style="49" customWidth="1"/>
    <col min="10248" max="10495" width="9.140625" style="49"/>
    <col min="10496" max="10496" width="26.5703125" style="49" customWidth="1"/>
    <col min="10497" max="10497" width="23.7109375" style="49" customWidth="1"/>
    <col min="10498" max="10498" width="11.140625" style="49" customWidth="1"/>
    <col min="10499" max="10501" width="12.42578125" style="49" customWidth="1"/>
    <col min="10502" max="10502" width="9.140625" style="49"/>
    <col min="10503" max="10503" width="6.28515625" style="49" customWidth="1"/>
    <col min="10504" max="10751" width="9.140625" style="49"/>
    <col min="10752" max="10752" width="26.5703125" style="49" customWidth="1"/>
    <col min="10753" max="10753" width="23.7109375" style="49" customWidth="1"/>
    <col min="10754" max="10754" width="11.140625" style="49" customWidth="1"/>
    <col min="10755" max="10757" width="12.42578125" style="49" customWidth="1"/>
    <col min="10758" max="10758" width="9.140625" style="49"/>
    <col min="10759" max="10759" width="6.28515625" style="49" customWidth="1"/>
    <col min="10760" max="11007" width="9.140625" style="49"/>
    <col min="11008" max="11008" width="26.5703125" style="49" customWidth="1"/>
    <col min="11009" max="11009" width="23.7109375" style="49" customWidth="1"/>
    <col min="11010" max="11010" width="11.140625" style="49" customWidth="1"/>
    <col min="11011" max="11013" width="12.42578125" style="49" customWidth="1"/>
    <col min="11014" max="11014" width="9.140625" style="49"/>
    <col min="11015" max="11015" width="6.28515625" style="49" customWidth="1"/>
    <col min="11016" max="11263" width="9.140625" style="49"/>
    <col min="11264" max="11264" width="26.5703125" style="49" customWidth="1"/>
    <col min="11265" max="11265" width="23.7109375" style="49" customWidth="1"/>
    <col min="11266" max="11266" width="11.140625" style="49" customWidth="1"/>
    <col min="11267" max="11269" width="12.42578125" style="49" customWidth="1"/>
    <col min="11270" max="11270" width="9.140625" style="49"/>
    <col min="11271" max="11271" width="6.28515625" style="49" customWidth="1"/>
    <col min="11272" max="11519" width="9.140625" style="49"/>
    <col min="11520" max="11520" width="26.5703125" style="49" customWidth="1"/>
    <col min="11521" max="11521" width="23.7109375" style="49" customWidth="1"/>
    <col min="11522" max="11522" width="11.140625" style="49" customWidth="1"/>
    <col min="11523" max="11525" width="12.42578125" style="49" customWidth="1"/>
    <col min="11526" max="11526" width="9.140625" style="49"/>
    <col min="11527" max="11527" width="6.28515625" style="49" customWidth="1"/>
    <col min="11528" max="11775" width="9.140625" style="49"/>
    <col min="11776" max="11776" width="26.5703125" style="49" customWidth="1"/>
    <col min="11777" max="11777" width="23.7109375" style="49" customWidth="1"/>
    <col min="11778" max="11778" width="11.140625" style="49" customWidth="1"/>
    <col min="11779" max="11781" width="12.42578125" style="49" customWidth="1"/>
    <col min="11782" max="11782" width="9.140625" style="49"/>
    <col min="11783" max="11783" width="6.28515625" style="49" customWidth="1"/>
    <col min="11784" max="12031" width="9.140625" style="49"/>
    <col min="12032" max="12032" width="26.5703125" style="49" customWidth="1"/>
    <col min="12033" max="12033" width="23.7109375" style="49" customWidth="1"/>
    <col min="12034" max="12034" width="11.140625" style="49" customWidth="1"/>
    <col min="12035" max="12037" width="12.42578125" style="49" customWidth="1"/>
    <col min="12038" max="12038" width="9.140625" style="49"/>
    <col min="12039" max="12039" width="6.28515625" style="49" customWidth="1"/>
    <col min="12040" max="12287" width="9.140625" style="49"/>
    <col min="12288" max="12288" width="26.5703125" style="49" customWidth="1"/>
    <col min="12289" max="12289" width="23.7109375" style="49" customWidth="1"/>
    <col min="12290" max="12290" width="11.140625" style="49" customWidth="1"/>
    <col min="12291" max="12293" width="12.42578125" style="49" customWidth="1"/>
    <col min="12294" max="12294" width="9.140625" style="49"/>
    <col min="12295" max="12295" width="6.28515625" style="49" customWidth="1"/>
    <col min="12296" max="12543" width="9.140625" style="49"/>
    <col min="12544" max="12544" width="26.5703125" style="49" customWidth="1"/>
    <col min="12545" max="12545" width="23.7109375" style="49" customWidth="1"/>
    <col min="12546" max="12546" width="11.140625" style="49" customWidth="1"/>
    <col min="12547" max="12549" width="12.42578125" style="49" customWidth="1"/>
    <col min="12550" max="12550" width="9.140625" style="49"/>
    <col min="12551" max="12551" width="6.28515625" style="49" customWidth="1"/>
    <col min="12552" max="12799" width="9.140625" style="49"/>
    <col min="12800" max="12800" width="26.5703125" style="49" customWidth="1"/>
    <col min="12801" max="12801" width="23.7109375" style="49" customWidth="1"/>
    <col min="12802" max="12802" width="11.140625" style="49" customWidth="1"/>
    <col min="12803" max="12805" width="12.42578125" style="49" customWidth="1"/>
    <col min="12806" max="12806" width="9.140625" style="49"/>
    <col min="12807" max="12807" width="6.28515625" style="49" customWidth="1"/>
    <col min="12808" max="13055" width="9.140625" style="49"/>
    <col min="13056" max="13056" width="26.5703125" style="49" customWidth="1"/>
    <col min="13057" max="13057" width="23.7109375" style="49" customWidth="1"/>
    <col min="13058" max="13058" width="11.140625" style="49" customWidth="1"/>
    <col min="13059" max="13061" width="12.42578125" style="49" customWidth="1"/>
    <col min="13062" max="13062" width="9.140625" style="49"/>
    <col min="13063" max="13063" width="6.28515625" style="49" customWidth="1"/>
    <col min="13064" max="13311" width="9.140625" style="49"/>
    <col min="13312" max="13312" width="26.5703125" style="49" customWidth="1"/>
    <col min="13313" max="13313" width="23.7109375" style="49" customWidth="1"/>
    <col min="13314" max="13314" width="11.140625" style="49" customWidth="1"/>
    <col min="13315" max="13317" width="12.42578125" style="49" customWidth="1"/>
    <col min="13318" max="13318" width="9.140625" style="49"/>
    <col min="13319" max="13319" width="6.28515625" style="49" customWidth="1"/>
    <col min="13320" max="13567" width="9.140625" style="49"/>
    <col min="13568" max="13568" width="26.5703125" style="49" customWidth="1"/>
    <col min="13569" max="13569" width="23.7109375" style="49" customWidth="1"/>
    <col min="13570" max="13570" width="11.140625" style="49" customWidth="1"/>
    <col min="13571" max="13573" width="12.42578125" style="49" customWidth="1"/>
    <col min="13574" max="13574" width="9.140625" style="49"/>
    <col min="13575" max="13575" width="6.28515625" style="49" customWidth="1"/>
    <col min="13576" max="13823" width="9.140625" style="49"/>
    <col min="13824" max="13824" width="26.5703125" style="49" customWidth="1"/>
    <col min="13825" max="13825" width="23.7109375" style="49" customWidth="1"/>
    <col min="13826" max="13826" width="11.140625" style="49" customWidth="1"/>
    <col min="13827" max="13829" width="12.42578125" style="49" customWidth="1"/>
    <col min="13830" max="13830" width="9.140625" style="49"/>
    <col min="13831" max="13831" width="6.28515625" style="49" customWidth="1"/>
    <col min="13832" max="14079" width="9.140625" style="49"/>
    <col min="14080" max="14080" width="26.5703125" style="49" customWidth="1"/>
    <col min="14081" max="14081" width="23.7109375" style="49" customWidth="1"/>
    <col min="14082" max="14082" width="11.140625" style="49" customWidth="1"/>
    <col min="14083" max="14085" width="12.42578125" style="49" customWidth="1"/>
    <col min="14086" max="14086" width="9.140625" style="49"/>
    <col min="14087" max="14087" width="6.28515625" style="49" customWidth="1"/>
    <col min="14088" max="14335" width="9.140625" style="49"/>
    <col min="14336" max="14336" width="26.5703125" style="49" customWidth="1"/>
    <col min="14337" max="14337" width="23.7109375" style="49" customWidth="1"/>
    <col min="14338" max="14338" width="11.140625" style="49" customWidth="1"/>
    <col min="14339" max="14341" width="12.42578125" style="49" customWidth="1"/>
    <col min="14342" max="14342" width="9.140625" style="49"/>
    <col min="14343" max="14343" width="6.28515625" style="49" customWidth="1"/>
    <col min="14344" max="14591" width="9.140625" style="49"/>
    <col min="14592" max="14592" width="26.5703125" style="49" customWidth="1"/>
    <col min="14593" max="14593" width="23.7109375" style="49" customWidth="1"/>
    <col min="14594" max="14594" width="11.140625" style="49" customWidth="1"/>
    <col min="14595" max="14597" width="12.42578125" style="49" customWidth="1"/>
    <col min="14598" max="14598" width="9.140625" style="49"/>
    <col min="14599" max="14599" width="6.28515625" style="49" customWidth="1"/>
    <col min="14600" max="14847" width="9.140625" style="49"/>
    <col min="14848" max="14848" width="26.5703125" style="49" customWidth="1"/>
    <col min="14849" max="14849" width="23.7109375" style="49" customWidth="1"/>
    <col min="14850" max="14850" width="11.140625" style="49" customWidth="1"/>
    <col min="14851" max="14853" width="12.42578125" style="49" customWidth="1"/>
    <col min="14854" max="14854" width="9.140625" style="49"/>
    <col min="14855" max="14855" width="6.28515625" style="49" customWidth="1"/>
    <col min="14856" max="15103" width="9.140625" style="49"/>
    <col min="15104" max="15104" width="26.5703125" style="49" customWidth="1"/>
    <col min="15105" max="15105" width="23.7109375" style="49" customWidth="1"/>
    <col min="15106" max="15106" width="11.140625" style="49" customWidth="1"/>
    <col min="15107" max="15109" width="12.42578125" style="49" customWidth="1"/>
    <col min="15110" max="15110" width="9.140625" style="49"/>
    <col min="15111" max="15111" width="6.28515625" style="49" customWidth="1"/>
    <col min="15112" max="15359" width="9.140625" style="49"/>
    <col min="15360" max="15360" width="26.5703125" style="49" customWidth="1"/>
    <col min="15361" max="15361" width="23.7109375" style="49" customWidth="1"/>
    <col min="15362" max="15362" width="11.140625" style="49" customWidth="1"/>
    <col min="15363" max="15365" width="12.42578125" style="49" customWidth="1"/>
    <col min="15366" max="15366" width="9.140625" style="49"/>
    <col min="15367" max="15367" width="6.28515625" style="49" customWidth="1"/>
    <col min="15368" max="15615" width="9.140625" style="49"/>
    <col min="15616" max="15616" width="26.5703125" style="49" customWidth="1"/>
    <col min="15617" max="15617" width="23.7109375" style="49" customWidth="1"/>
    <col min="15618" max="15618" width="11.140625" style="49" customWidth="1"/>
    <col min="15619" max="15621" width="12.42578125" style="49" customWidth="1"/>
    <col min="15622" max="15622" width="9.140625" style="49"/>
    <col min="15623" max="15623" width="6.28515625" style="49" customWidth="1"/>
    <col min="15624" max="15871" width="9.140625" style="49"/>
    <col min="15872" max="15872" width="26.5703125" style="49" customWidth="1"/>
    <col min="15873" max="15873" width="23.7109375" style="49" customWidth="1"/>
    <col min="15874" max="15874" width="11.140625" style="49" customWidth="1"/>
    <col min="15875" max="15877" width="12.42578125" style="49" customWidth="1"/>
    <col min="15878" max="15878" width="9.140625" style="49"/>
    <col min="15879" max="15879" width="6.28515625" style="49" customWidth="1"/>
    <col min="15880" max="16127" width="9.140625" style="49"/>
    <col min="16128" max="16128" width="26.5703125" style="49" customWidth="1"/>
    <col min="16129" max="16129" width="23.7109375" style="49" customWidth="1"/>
    <col min="16130" max="16130" width="11.140625" style="49" customWidth="1"/>
    <col min="16131" max="16133" width="12.42578125" style="49" customWidth="1"/>
    <col min="16134" max="16134" width="9.140625" style="49"/>
    <col min="16135" max="16135" width="6.28515625" style="49" customWidth="1"/>
    <col min="16136" max="16384" width="9.140625" style="49"/>
  </cols>
  <sheetData>
    <row r="1" spans="1:7" x14ac:dyDescent="0.25">
      <c r="A1" s="47"/>
      <c r="B1" s="47"/>
      <c r="C1" s="47"/>
      <c r="D1" s="244" t="s">
        <v>164</v>
      </c>
      <c r="E1" s="244"/>
      <c r="F1" s="244"/>
      <c r="G1" s="47"/>
    </row>
    <row r="2" spans="1:7" x14ac:dyDescent="0.25">
      <c r="A2" s="47"/>
      <c r="B2" s="47"/>
      <c r="C2" s="47"/>
      <c r="D2" s="40"/>
      <c r="E2" s="2"/>
      <c r="F2" s="2"/>
      <c r="G2" s="47"/>
    </row>
    <row r="3" spans="1:7" x14ac:dyDescent="0.25">
      <c r="A3" s="47"/>
      <c r="B3" s="47"/>
      <c r="C3" s="47"/>
      <c r="D3" s="244" t="s">
        <v>519</v>
      </c>
      <c r="E3" s="244"/>
      <c r="F3" s="244"/>
      <c r="G3" s="47"/>
    </row>
    <row r="4" spans="1:7" x14ac:dyDescent="0.25">
      <c r="A4" s="47"/>
      <c r="B4" s="47"/>
      <c r="C4" s="47"/>
      <c r="D4" s="3"/>
      <c r="E4" s="3"/>
      <c r="F4" s="3"/>
      <c r="G4" s="47"/>
    </row>
    <row r="5" spans="1:7" x14ac:dyDescent="0.25">
      <c r="F5" s="7"/>
    </row>
    <row r="7" spans="1:7" x14ac:dyDescent="0.25">
      <c r="A7" s="207" t="s">
        <v>156</v>
      </c>
      <c r="B7" s="207"/>
      <c r="C7" s="207"/>
      <c r="D7" s="207"/>
      <c r="E7" s="207"/>
      <c r="F7" s="207"/>
    </row>
    <row r="8" spans="1:7" x14ac:dyDescent="0.25">
      <c r="A8" s="236"/>
      <c r="B8" s="236"/>
      <c r="C8" s="236"/>
      <c r="D8" s="236"/>
      <c r="E8" s="236"/>
      <c r="F8" s="236"/>
    </row>
    <row r="9" spans="1:7" x14ac:dyDescent="0.25">
      <c r="A9" s="208" t="s">
        <v>44</v>
      </c>
      <c r="B9" s="208"/>
      <c r="C9" s="208"/>
      <c r="D9" s="208"/>
      <c r="E9" s="208"/>
      <c r="F9" s="208"/>
    </row>
    <row r="10" spans="1:7" x14ac:dyDescent="0.25">
      <c r="A10" s="41"/>
      <c r="B10" s="41"/>
      <c r="C10" s="41"/>
      <c r="D10" s="41"/>
      <c r="E10" s="41"/>
      <c r="F10" s="41"/>
    </row>
    <row r="11" spans="1:7" x14ac:dyDescent="0.25">
      <c r="A11" s="220" t="s">
        <v>157</v>
      </c>
      <c r="B11" s="221"/>
      <c r="C11" s="218" t="s">
        <v>5</v>
      </c>
      <c r="D11" s="209" t="s">
        <v>6</v>
      </c>
      <c r="E11" s="209" t="s">
        <v>165</v>
      </c>
      <c r="F11" s="209" t="s">
        <v>7</v>
      </c>
    </row>
    <row r="12" spans="1:7" x14ac:dyDescent="0.25">
      <c r="A12" s="222"/>
      <c r="B12" s="223"/>
      <c r="C12" s="219"/>
      <c r="D12" s="209"/>
      <c r="E12" s="209"/>
      <c r="F12" s="209"/>
    </row>
    <row r="13" spans="1:7" ht="54.95" customHeight="1" x14ac:dyDescent="0.25">
      <c r="A13" s="211" t="s">
        <v>158</v>
      </c>
      <c r="B13" s="211"/>
      <c r="C13" s="95"/>
      <c r="D13" s="96"/>
      <c r="E13" s="97"/>
      <c r="F13" s="96"/>
    </row>
    <row r="14" spans="1:7" ht="24.95" customHeight="1" x14ac:dyDescent="0.25">
      <c r="A14" s="247" t="s">
        <v>159</v>
      </c>
      <c r="B14" s="248"/>
      <c r="C14" s="218" t="s">
        <v>160</v>
      </c>
      <c r="D14" s="44">
        <v>11350</v>
      </c>
      <c r="E14" s="45">
        <f>D14*0.22</f>
        <v>2497</v>
      </c>
      <c r="F14" s="44">
        <f>SUM(D14:E14)</f>
        <v>13847</v>
      </c>
    </row>
    <row r="15" spans="1:7" ht="24.95" customHeight="1" x14ac:dyDescent="0.25">
      <c r="A15" s="247" t="s">
        <v>161</v>
      </c>
      <c r="B15" s="248"/>
      <c r="C15" s="249"/>
      <c r="D15" s="44">
        <v>17300</v>
      </c>
      <c r="E15" s="45">
        <f>D15*0.22</f>
        <v>3806</v>
      </c>
      <c r="F15" s="44">
        <f>SUM(D15:E15)</f>
        <v>21106</v>
      </c>
      <c r="G15" s="193"/>
    </row>
    <row r="16" spans="1:7" ht="24.95" customHeight="1" x14ac:dyDescent="0.25">
      <c r="A16" s="247" t="s">
        <v>162</v>
      </c>
      <c r="B16" s="248"/>
      <c r="C16" s="219"/>
      <c r="D16" s="44">
        <v>25000</v>
      </c>
      <c r="E16" s="45">
        <f>D16*0.22</f>
        <v>5500</v>
      </c>
      <c r="F16" s="44">
        <f>SUM(D16:E16)</f>
        <v>30500</v>
      </c>
      <c r="G16" s="193"/>
    </row>
    <row r="17" spans="1:7" ht="36" customHeight="1" x14ac:dyDescent="0.25">
      <c r="A17" s="227" t="s">
        <v>163</v>
      </c>
      <c r="B17" s="227"/>
      <c r="C17" s="227"/>
      <c r="D17" s="227"/>
      <c r="E17" s="227"/>
      <c r="F17" s="227"/>
      <c r="G17" s="98"/>
    </row>
    <row r="20" spans="1:7" x14ac:dyDescent="0.25">
      <c r="A20" s="245"/>
      <c r="B20" s="245"/>
      <c r="C20" s="245"/>
      <c r="D20" s="60"/>
      <c r="E20" s="246"/>
      <c r="F20" s="246"/>
    </row>
  </sheetData>
  <mergeCells count="18">
    <mergeCell ref="A20:C20"/>
    <mergeCell ref="E20:F20"/>
    <mergeCell ref="A13:B13"/>
    <mergeCell ref="A14:B14"/>
    <mergeCell ref="C14:C16"/>
    <mergeCell ref="A15:B15"/>
    <mergeCell ref="A16:B16"/>
    <mergeCell ref="A17:F17"/>
    <mergeCell ref="C11:C12"/>
    <mergeCell ref="D11:D12"/>
    <mergeCell ref="E11:E12"/>
    <mergeCell ref="F11:F12"/>
    <mergeCell ref="D1:F1"/>
    <mergeCell ref="D3:F3"/>
    <mergeCell ref="A7:F7"/>
    <mergeCell ref="A8:F8"/>
    <mergeCell ref="A9:F9"/>
    <mergeCell ref="A11:B12"/>
  </mergeCells>
  <pageMargins left="0.51181102362204722" right="0" top="0.74803149606299213" bottom="0.74803149606299213"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topLeftCell="A4" workbookViewId="0">
      <selection activeCell="J14" sqref="J14"/>
    </sheetView>
  </sheetViews>
  <sheetFormatPr defaultRowHeight="15.75" x14ac:dyDescent="0.25"/>
  <cols>
    <col min="1" max="1" width="4.42578125" style="10" customWidth="1"/>
    <col min="2" max="2" width="9.140625" style="2"/>
    <col min="3" max="3" width="41.85546875" style="2" customWidth="1"/>
    <col min="4" max="4" width="60.42578125" style="2" bestFit="1" customWidth="1"/>
    <col min="5" max="5" width="6.28515625" style="2" customWidth="1"/>
    <col min="6" max="16384" width="9.140625" style="2"/>
  </cols>
  <sheetData>
    <row r="1" spans="1:5" hidden="1" x14ac:dyDescent="0.25">
      <c r="A1" s="2"/>
      <c r="D1" s="2" t="s">
        <v>142</v>
      </c>
    </row>
    <row r="2" spans="1:5" hidden="1" x14ac:dyDescent="0.25">
      <c r="D2" s="2" t="s">
        <v>143</v>
      </c>
    </row>
    <row r="3" spans="1:5" hidden="1" x14ac:dyDescent="0.25"/>
    <row r="4" spans="1:5" x14ac:dyDescent="0.25">
      <c r="B4" s="1"/>
      <c r="C4" s="1"/>
      <c r="D4" s="194" t="s">
        <v>203</v>
      </c>
      <c r="E4" s="1"/>
    </row>
    <row r="5" spans="1:5" x14ac:dyDescent="0.25">
      <c r="D5" s="194"/>
    </row>
    <row r="6" spans="1:5" x14ac:dyDescent="0.25">
      <c r="D6" s="194" t="s">
        <v>519</v>
      </c>
    </row>
    <row r="11" spans="1:5" x14ac:dyDescent="0.25">
      <c r="A11" s="250" t="s">
        <v>200</v>
      </c>
      <c r="B11" s="250"/>
      <c r="C11" s="250"/>
      <c r="D11" s="250"/>
    </row>
    <row r="12" spans="1:5" x14ac:dyDescent="0.25">
      <c r="A12" s="105"/>
      <c r="B12" s="105"/>
      <c r="C12" s="105"/>
      <c r="D12" s="105"/>
    </row>
    <row r="13" spans="1:5" x14ac:dyDescent="0.25">
      <c r="A13" s="241" t="s">
        <v>201</v>
      </c>
      <c r="B13" s="241"/>
      <c r="C13" s="241"/>
      <c r="D13" s="241"/>
    </row>
    <row r="14" spans="1:5" x14ac:dyDescent="0.25">
      <c r="A14" s="241" t="s">
        <v>202</v>
      </c>
      <c r="B14" s="241"/>
      <c r="C14" s="241"/>
      <c r="D14" s="241"/>
    </row>
    <row r="15" spans="1:5" x14ac:dyDescent="0.25">
      <c r="A15" s="103"/>
      <c r="B15" s="104"/>
      <c r="C15" s="104"/>
      <c r="D15" s="104"/>
    </row>
    <row r="16" spans="1:5" ht="32.1" customHeight="1" x14ac:dyDescent="0.25">
      <c r="A16" s="243" t="s">
        <v>3</v>
      </c>
      <c r="B16" s="243" t="s">
        <v>512</v>
      </c>
      <c r="C16" s="243"/>
      <c r="D16" s="243" t="s">
        <v>204</v>
      </c>
    </row>
    <row r="17" spans="1:4" ht="32.1" customHeight="1" x14ac:dyDescent="0.25">
      <c r="A17" s="243"/>
      <c r="B17" s="243"/>
      <c r="C17" s="243"/>
      <c r="D17" s="243"/>
    </row>
    <row r="18" spans="1:4" ht="24.95" customHeight="1" x14ac:dyDescent="0.25">
      <c r="A18" s="90">
        <v>1</v>
      </c>
      <c r="B18" s="251" t="s">
        <v>148</v>
      </c>
      <c r="C18" s="251"/>
      <c r="D18" s="90">
        <v>1.8</v>
      </c>
    </row>
    <row r="19" spans="1:4" ht="24.95" customHeight="1" x14ac:dyDescent="0.25">
      <c r="A19" s="92">
        <v>2</v>
      </c>
      <c r="B19" s="251" t="s">
        <v>149</v>
      </c>
      <c r="C19" s="251"/>
      <c r="D19" s="92">
        <v>1.6</v>
      </c>
    </row>
    <row r="20" spans="1:4" ht="24.95" customHeight="1" x14ac:dyDescent="0.25">
      <c r="A20" s="92">
        <v>3</v>
      </c>
      <c r="B20" s="251" t="s">
        <v>150</v>
      </c>
      <c r="C20" s="251"/>
      <c r="D20" s="92">
        <v>1.5</v>
      </c>
    </row>
    <row r="21" spans="1:4" ht="24.95" customHeight="1" x14ac:dyDescent="0.25">
      <c r="A21" s="92">
        <v>4</v>
      </c>
      <c r="B21" s="251" t="s">
        <v>151</v>
      </c>
      <c r="C21" s="251"/>
      <c r="D21" s="92">
        <v>1.4</v>
      </c>
    </row>
    <row r="22" spans="1:4" x14ac:dyDescent="0.25">
      <c r="A22" s="93"/>
      <c r="B22" s="94"/>
      <c r="C22" s="94"/>
      <c r="D22" s="93"/>
    </row>
    <row r="23" spans="1:4" ht="30" customHeight="1" x14ac:dyDescent="0.25">
      <c r="A23" s="239" t="s">
        <v>205</v>
      </c>
      <c r="B23" s="239"/>
      <c r="C23" s="239"/>
      <c r="D23" s="239"/>
    </row>
    <row r="24" spans="1:4" ht="30" customHeight="1" x14ac:dyDescent="0.25">
      <c r="A24" s="239" t="s">
        <v>155</v>
      </c>
      <c r="B24" s="239"/>
      <c r="C24" s="239"/>
      <c r="D24" s="239"/>
    </row>
  </sheetData>
  <mergeCells count="12">
    <mergeCell ref="A24:D24"/>
    <mergeCell ref="A11:D11"/>
    <mergeCell ref="A13:D13"/>
    <mergeCell ref="A14:D14"/>
    <mergeCell ref="A16:A17"/>
    <mergeCell ref="B16:C17"/>
    <mergeCell ref="D16:D17"/>
    <mergeCell ref="B18:C18"/>
    <mergeCell ref="B19:C19"/>
    <mergeCell ref="B20:C20"/>
    <mergeCell ref="B21:C21"/>
    <mergeCell ref="A23:D23"/>
  </mergeCells>
  <pageMargins left="0.7" right="0.7" top="0.75" bottom="0.75" header="0.3" footer="0.3"/>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workbookViewId="0">
      <selection activeCell="H19" sqref="H19"/>
    </sheetView>
  </sheetViews>
  <sheetFormatPr defaultRowHeight="15.75" x14ac:dyDescent="0.25"/>
  <cols>
    <col min="1" max="1" width="5.42578125" style="2" customWidth="1"/>
    <col min="2" max="2" width="9.140625" style="2"/>
    <col min="3" max="3" width="38" style="2" customWidth="1"/>
    <col min="4" max="4" width="11" style="2" customWidth="1"/>
    <col min="5" max="5" width="11.5703125" style="2" customWidth="1"/>
    <col min="6" max="6" width="12.42578125" style="2" customWidth="1"/>
    <col min="7" max="7" width="11.28515625" style="2" customWidth="1"/>
    <col min="8" max="256" width="9.140625" style="2"/>
    <col min="257" max="257" width="5.42578125" style="2" customWidth="1"/>
    <col min="258" max="258" width="9.140625" style="2"/>
    <col min="259" max="259" width="38" style="2" customWidth="1"/>
    <col min="260" max="260" width="11" style="2" customWidth="1"/>
    <col min="261" max="261" width="11.5703125" style="2" customWidth="1"/>
    <col min="262" max="262" width="11.7109375" style="2" customWidth="1"/>
    <col min="263" max="263" width="10.7109375" style="2" customWidth="1"/>
    <col min="264" max="512" width="9.140625" style="2"/>
    <col min="513" max="513" width="5.42578125" style="2" customWidth="1"/>
    <col min="514" max="514" width="9.140625" style="2"/>
    <col min="515" max="515" width="38" style="2" customWidth="1"/>
    <col min="516" max="516" width="11" style="2" customWidth="1"/>
    <col min="517" max="517" width="11.5703125" style="2" customWidth="1"/>
    <col min="518" max="518" width="11.7109375" style="2" customWidth="1"/>
    <col min="519" max="519" width="10.7109375" style="2" customWidth="1"/>
    <col min="520" max="768" width="9.140625" style="2"/>
    <col min="769" max="769" width="5.42578125" style="2" customWidth="1"/>
    <col min="770" max="770" width="9.140625" style="2"/>
    <col min="771" max="771" width="38" style="2" customWidth="1"/>
    <col min="772" max="772" width="11" style="2" customWidth="1"/>
    <col min="773" max="773" width="11.5703125" style="2" customWidth="1"/>
    <col min="774" max="774" width="11.7109375" style="2" customWidth="1"/>
    <col min="775" max="775" width="10.7109375" style="2" customWidth="1"/>
    <col min="776" max="1024" width="9.140625" style="2"/>
    <col min="1025" max="1025" width="5.42578125" style="2" customWidth="1"/>
    <col min="1026" max="1026" width="9.140625" style="2"/>
    <col min="1027" max="1027" width="38" style="2" customWidth="1"/>
    <col min="1028" max="1028" width="11" style="2" customWidth="1"/>
    <col min="1029" max="1029" width="11.5703125" style="2" customWidth="1"/>
    <col min="1030" max="1030" width="11.7109375" style="2" customWidth="1"/>
    <col min="1031" max="1031" width="10.7109375" style="2" customWidth="1"/>
    <col min="1032" max="1280" width="9.140625" style="2"/>
    <col min="1281" max="1281" width="5.42578125" style="2" customWidth="1"/>
    <col min="1282" max="1282" width="9.140625" style="2"/>
    <col min="1283" max="1283" width="38" style="2" customWidth="1"/>
    <col min="1284" max="1284" width="11" style="2" customWidth="1"/>
    <col min="1285" max="1285" width="11.5703125" style="2" customWidth="1"/>
    <col min="1286" max="1286" width="11.7109375" style="2" customWidth="1"/>
    <col min="1287" max="1287" width="10.7109375" style="2" customWidth="1"/>
    <col min="1288" max="1536" width="9.140625" style="2"/>
    <col min="1537" max="1537" width="5.42578125" style="2" customWidth="1"/>
    <col min="1538" max="1538" width="9.140625" style="2"/>
    <col min="1539" max="1539" width="38" style="2" customWidth="1"/>
    <col min="1540" max="1540" width="11" style="2" customWidth="1"/>
    <col min="1541" max="1541" width="11.5703125" style="2" customWidth="1"/>
    <col min="1542" max="1542" width="11.7109375" style="2" customWidth="1"/>
    <col min="1543" max="1543" width="10.7109375" style="2" customWidth="1"/>
    <col min="1544" max="1792" width="9.140625" style="2"/>
    <col min="1793" max="1793" width="5.42578125" style="2" customWidth="1"/>
    <col min="1794" max="1794" width="9.140625" style="2"/>
    <col min="1795" max="1795" width="38" style="2" customWidth="1"/>
    <col min="1796" max="1796" width="11" style="2" customWidth="1"/>
    <col min="1797" max="1797" width="11.5703125" style="2" customWidth="1"/>
    <col min="1798" max="1798" width="11.7109375" style="2" customWidth="1"/>
    <col min="1799" max="1799" width="10.7109375" style="2" customWidth="1"/>
    <col min="1800" max="2048" width="9.140625" style="2"/>
    <col min="2049" max="2049" width="5.42578125" style="2" customWidth="1"/>
    <col min="2050" max="2050" width="9.140625" style="2"/>
    <col min="2051" max="2051" width="38" style="2" customWidth="1"/>
    <col min="2052" max="2052" width="11" style="2" customWidth="1"/>
    <col min="2053" max="2053" width="11.5703125" style="2" customWidth="1"/>
    <col min="2054" max="2054" width="11.7109375" style="2" customWidth="1"/>
    <col min="2055" max="2055" width="10.7109375" style="2" customWidth="1"/>
    <col min="2056" max="2304" width="9.140625" style="2"/>
    <col min="2305" max="2305" width="5.42578125" style="2" customWidth="1"/>
    <col min="2306" max="2306" width="9.140625" style="2"/>
    <col min="2307" max="2307" width="38" style="2" customWidth="1"/>
    <col min="2308" max="2308" width="11" style="2" customWidth="1"/>
    <col min="2309" max="2309" width="11.5703125" style="2" customWidth="1"/>
    <col min="2310" max="2310" width="11.7109375" style="2" customWidth="1"/>
    <col min="2311" max="2311" width="10.7109375" style="2" customWidth="1"/>
    <col min="2312" max="2560" width="9.140625" style="2"/>
    <col min="2561" max="2561" width="5.42578125" style="2" customWidth="1"/>
    <col min="2562" max="2562" width="9.140625" style="2"/>
    <col min="2563" max="2563" width="38" style="2" customWidth="1"/>
    <col min="2564" max="2564" width="11" style="2" customWidth="1"/>
    <col min="2565" max="2565" width="11.5703125" style="2" customWidth="1"/>
    <col min="2566" max="2566" width="11.7109375" style="2" customWidth="1"/>
    <col min="2567" max="2567" width="10.7109375" style="2" customWidth="1"/>
    <col min="2568" max="2816" width="9.140625" style="2"/>
    <col min="2817" max="2817" width="5.42578125" style="2" customWidth="1"/>
    <col min="2818" max="2818" width="9.140625" style="2"/>
    <col min="2819" max="2819" width="38" style="2" customWidth="1"/>
    <col min="2820" max="2820" width="11" style="2" customWidth="1"/>
    <col min="2821" max="2821" width="11.5703125" style="2" customWidth="1"/>
    <col min="2822" max="2822" width="11.7109375" style="2" customWidth="1"/>
    <col min="2823" max="2823" width="10.7109375" style="2" customWidth="1"/>
    <col min="2824" max="3072" width="9.140625" style="2"/>
    <col min="3073" max="3073" width="5.42578125" style="2" customWidth="1"/>
    <col min="3074" max="3074" width="9.140625" style="2"/>
    <col min="3075" max="3075" width="38" style="2" customWidth="1"/>
    <col min="3076" max="3076" width="11" style="2" customWidth="1"/>
    <col min="3077" max="3077" width="11.5703125" style="2" customWidth="1"/>
    <col min="3078" max="3078" width="11.7109375" style="2" customWidth="1"/>
    <col min="3079" max="3079" width="10.7109375" style="2" customWidth="1"/>
    <col min="3080" max="3328" width="9.140625" style="2"/>
    <col min="3329" max="3329" width="5.42578125" style="2" customWidth="1"/>
    <col min="3330" max="3330" width="9.140625" style="2"/>
    <col min="3331" max="3331" width="38" style="2" customWidth="1"/>
    <col min="3332" max="3332" width="11" style="2" customWidth="1"/>
    <col min="3333" max="3333" width="11.5703125" style="2" customWidth="1"/>
    <col min="3334" max="3334" width="11.7109375" style="2" customWidth="1"/>
    <col min="3335" max="3335" width="10.7109375" style="2" customWidth="1"/>
    <col min="3336" max="3584" width="9.140625" style="2"/>
    <col min="3585" max="3585" width="5.42578125" style="2" customWidth="1"/>
    <col min="3586" max="3586" width="9.140625" style="2"/>
    <col min="3587" max="3587" width="38" style="2" customWidth="1"/>
    <col min="3588" max="3588" width="11" style="2" customWidth="1"/>
    <col min="3589" max="3589" width="11.5703125" style="2" customWidth="1"/>
    <col min="3590" max="3590" width="11.7109375" style="2" customWidth="1"/>
    <col min="3591" max="3591" width="10.7109375" style="2" customWidth="1"/>
    <col min="3592" max="3840" width="9.140625" style="2"/>
    <col min="3841" max="3841" width="5.42578125" style="2" customWidth="1"/>
    <col min="3842" max="3842" width="9.140625" style="2"/>
    <col min="3843" max="3843" width="38" style="2" customWidth="1"/>
    <col min="3844" max="3844" width="11" style="2" customWidth="1"/>
    <col min="3845" max="3845" width="11.5703125" style="2" customWidth="1"/>
    <col min="3846" max="3846" width="11.7109375" style="2" customWidth="1"/>
    <col min="3847" max="3847" width="10.7109375" style="2" customWidth="1"/>
    <col min="3848" max="4096" width="9.140625" style="2"/>
    <col min="4097" max="4097" width="5.42578125" style="2" customWidth="1"/>
    <col min="4098" max="4098" width="9.140625" style="2"/>
    <col min="4099" max="4099" width="38" style="2" customWidth="1"/>
    <col min="4100" max="4100" width="11" style="2" customWidth="1"/>
    <col min="4101" max="4101" width="11.5703125" style="2" customWidth="1"/>
    <col min="4102" max="4102" width="11.7109375" style="2" customWidth="1"/>
    <col min="4103" max="4103" width="10.7109375" style="2" customWidth="1"/>
    <col min="4104" max="4352" width="9.140625" style="2"/>
    <col min="4353" max="4353" width="5.42578125" style="2" customWidth="1"/>
    <col min="4354" max="4354" width="9.140625" style="2"/>
    <col min="4355" max="4355" width="38" style="2" customWidth="1"/>
    <col min="4356" max="4356" width="11" style="2" customWidth="1"/>
    <col min="4357" max="4357" width="11.5703125" style="2" customWidth="1"/>
    <col min="4358" max="4358" width="11.7109375" style="2" customWidth="1"/>
    <col min="4359" max="4359" width="10.7109375" style="2" customWidth="1"/>
    <col min="4360" max="4608" width="9.140625" style="2"/>
    <col min="4609" max="4609" width="5.42578125" style="2" customWidth="1"/>
    <col min="4610" max="4610" width="9.140625" style="2"/>
    <col min="4611" max="4611" width="38" style="2" customWidth="1"/>
    <col min="4612" max="4612" width="11" style="2" customWidth="1"/>
    <col min="4613" max="4613" width="11.5703125" style="2" customWidth="1"/>
    <col min="4614" max="4614" width="11.7109375" style="2" customWidth="1"/>
    <col min="4615" max="4615" width="10.7109375" style="2" customWidth="1"/>
    <col min="4616" max="4864" width="9.140625" style="2"/>
    <col min="4865" max="4865" width="5.42578125" style="2" customWidth="1"/>
    <col min="4866" max="4866" width="9.140625" style="2"/>
    <col min="4867" max="4867" width="38" style="2" customWidth="1"/>
    <col min="4868" max="4868" width="11" style="2" customWidth="1"/>
    <col min="4869" max="4869" width="11.5703125" style="2" customWidth="1"/>
    <col min="4870" max="4870" width="11.7109375" style="2" customWidth="1"/>
    <col min="4871" max="4871" width="10.7109375" style="2" customWidth="1"/>
    <col min="4872" max="5120" width="9.140625" style="2"/>
    <col min="5121" max="5121" width="5.42578125" style="2" customWidth="1"/>
    <col min="5122" max="5122" width="9.140625" style="2"/>
    <col min="5123" max="5123" width="38" style="2" customWidth="1"/>
    <col min="5124" max="5124" width="11" style="2" customWidth="1"/>
    <col min="5125" max="5125" width="11.5703125" style="2" customWidth="1"/>
    <col min="5126" max="5126" width="11.7109375" style="2" customWidth="1"/>
    <col min="5127" max="5127" width="10.7109375" style="2" customWidth="1"/>
    <col min="5128" max="5376" width="9.140625" style="2"/>
    <col min="5377" max="5377" width="5.42578125" style="2" customWidth="1"/>
    <col min="5378" max="5378" width="9.140625" style="2"/>
    <col min="5379" max="5379" width="38" style="2" customWidth="1"/>
    <col min="5380" max="5380" width="11" style="2" customWidth="1"/>
    <col min="5381" max="5381" width="11.5703125" style="2" customWidth="1"/>
    <col min="5382" max="5382" width="11.7109375" style="2" customWidth="1"/>
    <col min="5383" max="5383" width="10.7109375" style="2" customWidth="1"/>
    <col min="5384" max="5632" width="9.140625" style="2"/>
    <col min="5633" max="5633" width="5.42578125" style="2" customWidth="1"/>
    <col min="5634" max="5634" width="9.140625" style="2"/>
    <col min="5635" max="5635" width="38" style="2" customWidth="1"/>
    <col min="5636" max="5636" width="11" style="2" customWidth="1"/>
    <col min="5637" max="5637" width="11.5703125" style="2" customWidth="1"/>
    <col min="5638" max="5638" width="11.7109375" style="2" customWidth="1"/>
    <col min="5639" max="5639" width="10.7109375" style="2" customWidth="1"/>
    <col min="5640" max="5888" width="9.140625" style="2"/>
    <col min="5889" max="5889" width="5.42578125" style="2" customWidth="1"/>
    <col min="5890" max="5890" width="9.140625" style="2"/>
    <col min="5891" max="5891" width="38" style="2" customWidth="1"/>
    <col min="5892" max="5892" width="11" style="2" customWidth="1"/>
    <col min="5893" max="5893" width="11.5703125" style="2" customWidth="1"/>
    <col min="5894" max="5894" width="11.7109375" style="2" customWidth="1"/>
    <col min="5895" max="5895" width="10.7109375" style="2" customWidth="1"/>
    <col min="5896" max="6144" width="9.140625" style="2"/>
    <col min="6145" max="6145" width="5.42578125" style="2" customWidth="1"/>
    <col min="6146" max="6146" width="9.140625" style="2"/>
    <col min="6147" max="6147" width="38" style="2" customWidth="1"/>
    <col min="6148" max="6148" width="11" style="2" customWidth="1"/>
    <col min="6149" max="6149" width="11.5703125" style="2" customWidth="1"/>
    <col min="6150" max="6150" width="11.7109375" style="2" customWidth="1"/>
    <col min="6151" max="6151" width="10.7109375" style="2" customWidth="1"/>
    <col min="6152" max="6400" width="9.140625" style="2"/>
    <col min="6401" max="6401" width="5.42578125" style="2" customWidth="1"/>
    <col min="6402" max="6402" width="9.140625" style="2"/>
    <col min="6403" max="6403" width="38" style="2" customWidth="1"/>
    <col min="6404" max="6404" width="11" style="2" customWidth="1"/>
    <col min="6405" max="6405" width="11.5703125" style="2" customWidth="1"/>
    <col min="6406" max="6406" width="11.7109375" style="2" customWidth="1"/>
    <col min="6407" max="6407" width="10.7109375" style="2" customWidth="1"/>
    <col min="6408" max="6656" width="9.140625" style="2"/>
    <col min="6657" max="6657" width="5.42578125" style="2" customWidth="1"/>
    <col min="6658" max="6658" width="9.140625" style="2"/>
    <col min="6659" max="6659" width="38" style="2" customWidth="1"/>
    <col min="6660" max="6660" width="11" style="2" customWidth="1"/>
    <col min="6661" max="6661" width="11.5703125" style="2" customWidth="1"/>
    <col min="6662" max="6662" width="11.7109375" style="2" customWidth="1"/>
    <col min="6663" max="6663" width="10.7109375" style="2" customWidth="1"/>
    <col min="6664" max="6912" width="9.140625" style="2"/>
    <col min="6913" max="6913" width="5.42578125" style="2" customWidth="1"/>
    <col min="6914" max="6914" width="9.140625" style="2"/>
    <col min="6915" max="6915" width="38" style="2" customWidth="1"/>
    <col min="6916" max="6916" width="11" style="2" customWidth="1"/>
    <col min="6917" max="6917" width="11.5703125" style="2" customWidth="1"/>
    <col min="6918" max="6918" width="11.7109375" style="2" customWidth="1"/>
    <col min="6919" max="6919" width="10.7109375" style="2" customWidth="1"/>
    <col min="6920" max="7168" width="9.140625" style="2"/>
    <col min="7169" max="7169" width="5.42578125" style="2" customWidth="1"/>
    <col min="7170" max="7170" width="9.140625" style="2"/>
    <col min="7171" max="7171" width="38" style="2" customWidth="1"/>
    <col min="7172" max="7172" width="11" style="2" customWidth="1"/>
    <col min="7173" max="7173" width="11.5703125" style="2" customWidth="1"/>
    <col min="7174" max="7174" width="11.7109375" style="2" customWidth="1"/>
    <col min="7175" max="7175" width="10.7109375" style="2" customWidth="1"/>
    <col min="7176" max="7424" width="9.140625" style="2"/>
    <col min="7425" max="7425" width="5.42578125" style="2" customWidth="1"/>
    <col min="7426" max="7426" width="9.140625" style="2"/>
    <col min="7427" max="7427" width="38" style="2" customWidth="1"/>
    <col min="7428" max="7428" width="11" style="2" customWidth="1"/>
    <col min="7429" max="7429" width="11.5703125" style="2" customWidth="1"/>
    <col min="7430" max="7430" width="11.7109375" style="2" customWidth="1"/>
    <col min="7431" max="7431" width="10.7109375" style="2" customWidth="1"/>
    <col min="7432" max="7680" width="9.140625" style="2"/>
    <col min="7681" max="7681" width="5.42578125" style="2" customWidth="1"/>
    <col min="7682" max="7682" width="9.140625" style="2"/>
    <col min="7683" max="7683" width="38" style="2" customWidth="1"/>
    <col min="7684" max="7684" width="11" style="2" customWidth="1"/>
    <col min="7685" max="7685" width="11.5703125" style="2" customWidth="1"/>
    <col min="7686" max="7686" width="11.7109375" style="2" customWidth="1"/>
    <col min="7687" max="7687" width="10.7109375" style="2" customWidth="1"/>
    <col min="7688" max="7936" width="9.140625" style="2"/>
    <col min="7937" max="7937" width="5.42578125" style="2" customWidth="1"/>
    <col min="7938" max="7938" width="9.140625" style="2"/>
    <col min="7939" max="7939" width="38" style="2" customWidth="1"/>
    <col min="7940" max="7940" width="11" style="2" customWidth="1"/>
    <col min="7941" max="7941" width="11.5703125" style="2" customWidth="1"/>
    <col min="7942" max="7942" width="11.7109375" style="2" customWidth="1"/>
    <col min="7943" max="7943" width="10.7109375" style="2" customWidth="1"/>
    <col min="7944" max="8192" width="9.140625" style="2"/>
    <col min="8193" max="8193" width="5.42578125" style="2" customWidth="1"/>
    <col min="8194" max="8194" width="9.140625" style="2"/>
    <col min="8195" max="8195" width="38" style="2" customWidth="1"/>
    <col min="8196" max="8196" width="11" style="2" customWidth="1"/>
    <col min="8197" max="8197" width="11.5703125" style="2" customWidth="1"/>
    <col min="8198" max="8198" width="11.7109375" style="2" customWidth="1"/>
    <col min="8199" max="8199" width="10.7109375" style="2" customWidth="1"/>
    <col min="8200" max="8448" width="9.140625" style="2"/>
    <col min="8449" max="8449" width="5.42578125" style="2" customWidth="1"/>
    <col min="8450" max="8450" width="9.140625" style="2"/>
    <col min="8451" max="8451" width="38" style="2" customWidth="1"/>
    <col min="8452" max="8452" width="11" style="2" customWidth="1"/>
    <col min="8453" max="8453" width="11.5703125" style="2" customWidth="1"/>
    <col min="8454" max="8454" width="11.7109375" style="2" customWidth="1"/>
    <col min="8455" max="8455" width="10.7109375" style="2" customWidth="1"/>
    <col min="8456" max="8704" width="9.140625" style="2"/>
    <col min="8705" max="8705" width="5.42578125" style="2" customWidth="1"/>
    <col min="8706" max="8706" width="9.140625" style="2"/>
    <col min="8707" max="8707" width="38" style="2" customWidth="1"/>
    <col min="8708" max="8708" width="11" style="2" customWidth="1"/>
    <col min="8709" max="8709" width="11.5703125" style="2" customWidth="1"/>
    <col min="8710" max="8710" width="11.7109375" style="2" customWidth="1"/>
    <col min="8711" max="8711" width="10.7109375" style="2" customWidth="1"/>
    <col min="8712" max="8960" width="9.140625" style="2"/>
    <col min="8961" max="8961" width="5.42578125" style="2" customWidth="1"/>
    <col min="8962" max="8962" width="9.140625" style="2"/>
    <col min="8963" max="8963" width="38" style="2" customWidth="1"/>
    <col min="8964" max="8964" width="11" style="2" customWidth="1"/>
    <col min="8965" max="8965" width="11.5703125" style="2" customWidth="1"/>
    <col min="8966" max="8966" width="11.7109375" style="2" customWidth="1"/>
    <col min="8967" max="8967" width="10.7109375" style="2" customWidth="1"/>
    <col min="8968" max="9216" width="9.140625" style="2"/>
    <col min="9217" max="9217" width="5.42578125" style="2" customWidth="1"/>
    <col min="9218" max="9218" width="9.140625" style="2"/>
    <col min="9219" max="9219" width="38" style="2" customWidth="1"/>
    <col min="9220" max="9220" width="11" style="2" customWidth="1"/>
    <col min="9221" max="9221" width="11.5703125" style="2" customWidth="1"/>
    <col min="9222" max="9222" width="11.7109375" style="2" customWidth="1"/>
    <col min="9223" max="9223" width="10.7109375" style="2" customWidth="1"/>
    <col min="9224" max="9472" width="9.140625" style="2"/>
    <col min="9473" max="9473" width="5.42578125" style="2" customWidth="1"/>
    <col min="9474" max="9474" width="9.140625" style="2"/>
    <col min="9475" max="9475" width="38" style="2" customWidth="1"/>
    <col min="9476" max="9476" width="11" style="2" customWidth="1"/>
    <col min="9477" max="9477" width="11.5703125" style="2" customWidth="1"/>
    <col min="9478" max="9478" width="11.7109375" style="2" customWidth="1"/>
    <col min="9479" max="9479" width="10.7109375" style="2" customWidth="1"/>
    <col min="9480" max="9728" width="9.140625" style="2"/>
    <col min="9729" max="9729" width="5.42578125" style="2" customWidth="1"/>
    <col min="9730" max="9730" width="9.140625" style="2"/>
    <col min="9731" max="9731" width="38" style="2" customWidth="1"/>
    <col min="9732" max="9732" width="11" style="2" customWidth="1"/>
    <col min="9733" max="9733" width="11.5703125" style="2" customWidth="1"/>
    <col min="9734" max="9734" width="11.7109375" style="2" customWidth="1"/>
    <col min="9735" max="9735" width="10.7109375" style="2" customWidth="1"/>
    <col min="9736" max="9984" width="9.140625" style="2"/>
    <col min="9985" max="9985" width="5.42578125" style="2" customWidth="1"/>
    <col min="9986" max="9986" width="9.140625" style="2"/>
    <col min="9987" max="9987" width="38" style="2" customWidth="1"/>
    <col min="9988" max="9988" width="11" style="2" customWidth="1"/>
    <col min="9989" max="9989" width="11.5703125" style="2" customWidth="1"/>
    <col min="9990" max="9990" width="11.7109375" style="2" customWidth="1"/>
    <col min="9991" max="9991" width="10.7109375" style="2" customWidth="1"/>
    <col min="9992" max="10240" width="9.140625" style="2"/>
    <col min="10241" max="10241" width="5.42578125" style="2" customWidth="1"/>
    <col min="10242" max="10242" width="9.140625" style="2"/>
    <col min="10243" max="10243" width="38" style="2" customWidth="1"/>
    <col min="10244" max="10244" width="11" style="2" customWidth="1"/>
    <col min="10245" max="10245" width="11.5703125" style="2" customWidth="1"/>
    <col min="10246" max="10246" width="11.7109375" style="2" customWidth="1"/>
    <col min="10247" max="10247" width="10.7109375" style="2" customWidth="1"/>
    <col min="10248" max="10496" width="9.140625" style="2"/>
    <col min="10497" max="10497" width="5.42578125" style="2" customWidth="1"/>
    <col min="10498" max="10498" width="9.140625" style="2"/>
    <col min="10499" max="10499" width="38" style="2" customWidth="1"/>
    <col min="10500" max="10500" width="11" style="2" customWidth="1"/>
    <col min="10501" max="10501" width="11.5703125" style="2" customWidth="1"/>
    <col min="10502" max="10502" width="11.7109375" style="2" customWidth="1"/>
    <col min="10503" max="10503" width="10.7109375" style="2" customWidth="1"/>
    <col min="10504" max="10752" width="9.140625" style="2"/>
    <col min="10753" max="10753" width="5.42578125" style="2" customWidth="1"/>
    <col min="10754" max="10754" width="9.140625" style="2"/>
    <col min="10755" max="10755" width="38" style="2" customWidth="1"/>
    <col min="10756" max="10756" width="11" style="2" customWidth="1"/>
    <col min="10757" max="10757" width="11.5703125" style="2" customWidth="1"/>
    <col min="10758" max="10758" width="11.7109375" style="2" customWidth="1"/>
    <col min="10759" max="10759" width="10.7109375" style="2" customWidth="1"/>
    <col min="10760" max="11008" width="9.140625" style="2"/>
    <col min="11009" max="11009" width="5.42578125" style="2" customWidth="1"/>
    <col min="11010" max="11010" width="9.140625" style="2"/>
    <col min="11011" max="11011" width="38" style="2" customWidth="1"/>
    <col min="11012" max="11012" width="11" style="2" customWidth="1"/>
    <col min="11013" max="11013" width="11.5703125" style="2" customWidth="1"/>
    <col min="11014" max="11014" width="11.7109375" style="2" customWidth="1"/>
    <col min="11015" max="11015" width="10.7109375" style="2" customWidth="1"/>
    <col min="11016" max="11264" width="9.140625" style="2"/>
    <col min="11265" max="11265" width="5.42578125" style="2" customWidth="1"/>
    <col min="11266" max="11266" width="9.140625" style="2"/>
    <col min="11267" max="11267" width="38" style="2" customWidth="1"/>
    <col min="11268" max="11268" width="11" style="2" customWidth="1"/>
    <col min="11269" max="11269" width="11.5703125" style="2" customWidth="1"/>
    <col min="11270" max="11270" width="11.7109375" style="2" customWidth="1"/>
    <col min="11271" max="11271" width="10.7109375" style="2" customWidth="1"/>
    <col min="11272" max="11520" width="9.140625" style="2"/>
    <col min="11521" max="11521" width="5.42578125" style="2" customWidth="1"/>
    <col min="11522" max="11522" width="9.140625" style="2"/>
    <col min="11523" max="11523" width="38" style="2" customWidth="1"/>
    <col min="11524" max="11524" width="11" style="2" customWidth="1"/>
    <col min="11525" max="11525" width="11.5703125" style="2" customWidth="1"/>
    <col min="11526" max="11526" width="11.7109375" style="2" customWidth="1"/>
    <col min="11527" max="11527" width="10.7109375" style="2" customWidth="1"/>
    <col min="11528" max="11776" width="9.140625" style="2"/>
    <col min="11777" max="11777" width="5.42578125" style="2" customWidth="1"/>
    <col min="11778" max="11778" width="9.140625" style="2"/>
    <col min="11779" max="11779" width="38" style="2" customWidth="1"/>
    <col min="11780" max="11780" width="11" style="2" customWidth="1"/>
    <col min="11781" max="11781" width="11.5703125" style="2" customWidth="1"/>
    <col min="11782" max="11782" width="11.7109375" style="2" customWidth="1"/>
    <col min="11783" max="11783" width="10.7109375" style="2" customWidth="1"/>
    <col min="11784" max="12032" width="9.140625" style="2"/>
    <col min="12033" max="12033" width="5.42578125" style="2" customWidth="1"/>
    <col min="12034" max="12034" width="9.140625" style="2"/>
    <col min="12035" max="12035" width="38" style="2" customWidth="1"/>
    <col min="12036" max="12036" width="11" style="2" customWidth="1"/>
    <col min="12037" max="12037" width="11.5703125" style="2" customWidth="1"/>
    <col min="12038" max="12038" width="11.7109375" style="2" customWidth="1"/>
    <col min="12039" max="12039" width="10.7109375" style="2" customWidth="1"/>
    <col min="12040" max="12288" width="9.140625" style="2"/>
    <col min="12289" max="12289" width="5.42578125" style="2" customWidth="1"/>
    <col min="12290" max="12290" width="9.140625" style="2"/>
    <col min="12291" max="12291" width="38" style="2" customWidth="1"/>
    <col min="12292" max="12292" width="11" style="2" customWidth="1"/>
    <col min="12293" max="12293" width="11.5703125" style="2" customWidth="1"/>
    <col min="12294" max="12294" width="11.7109375" style="2" customWidth="1"/>
    <col min="12295" max="12295" width="10.7109375" style="2" customWidth="1"/>
    <col min="12296" max="12544" width="9.140625" style="2"/>
    <col min="12545" max="12545" width="5.42578125" style="2" customWidth="1"/>
    <col min="12546" max="12546" width="9.140625" style="2"/>
    <col min="12547" max="12547" width="38" style="2" customWidth="1"/>
    <col min="12548" max="12548" width="11" style="2" customWidth="1"/>
    <col min="12549" max="12549" width="11.5703125" style="2" customWidth="1"/>
    <col min="12550" max="12550" width="11.7109375" style="2" customWidth="1"/>
    <col min="12551" max="12551" width="10.7109375" style="2" customWidth="1"/>
    <col min="12552" max="12800" width="9.140625" style="2"/>
    <col min="12801" max="12801" width="5.42578125" style="2" customWidth="1"/>
    <col min="12802" max="12802" width="9.140625" style="2"/>
    <col min="12803" max="12803" width="38" style="2" customWidth="1"/>
    <col min="12804" max="12804" width="11" style="2" customWidth="1"/>
    <col min="12805" max="12805" width="11.5703125" style="2" customWidth="1"/>
    <col min="12806" max="12806" width="11.7109375" style="2" customWidth="1"/>
    <col min="12807" max="12807" width="10.7109375" style="2" customWidth="1"/>
    <col min="12808" max="13056" width="9.140625" style="2"/>
    <col min="13057" max="13057" width="5.42578125" style="2" customWidth="1"/>
    <col min="13058" max="13058" width="9.140625" style="2"/>
    <col min="13059" max="13059" width="38" style="2" customWidth="1"/>
    <col min="13060" max="13060" width="11" style="2" customWidth="1"/>
    <col min="13061" max="13061" width="11.5703125" style="2" customWidth="1"/>
    <col min="13062" max="13062" width="11.7109375" style="2" customWidth="1"/>
    <col min="13063" max="13063" width="10.7109375" style="2" customWidth="1"/>
    <col min="13064" max="13312" width="9.140625" style="2"/>
    <col min="13313" max="13313" width="5.42578125" style="2" customWidth="1"/>
    <col min="13314" max="13314" width="9.140625" style="2"/>
    <col min="13315" max="13315" width="38" style="2" customWidth="1"/>
    <col min="13316" max="13316" width="11" style="2" customWidth="1"/>
    <col min="13317" max="13317" width="11.5703125" style="2" customWidth="1"/>
    <col min="13318" max="13318" width="11.7109375" style="2" customWidth="1"/>
    <col min="13319" max="13319" width="10.7109375" style="2" customWidth="1"/>
    <col min="13320" max="13568" width="9.140625" style="2"/>
    <col min="13569" max="13569" width="5.42578125" style="2" customWidth="1"/>
    <col min="13570" max="13570" width="9.140625" style="2"/>
    <col min="13571" max="13571" width="38" style="2" customWidth="1"/>
    <col min="13572" max="13572" width="11" style="2" customWidth="1"/>
    <col min="13573" max="13573" width="11.5703125" style="2" customWidth="1"/>
    <col min="13574" max="13574" width="11.7109375" style="2" customWidth="1"/>
    <col min="13575" max="13575" width="10.7109375" style="2" customWidth="1"/>
    <col min="13576" max="13824" width="9.140625" style="2"/>
    <col min="13825" max="13825" width="5.42578125" style="2" customWidth="1"/>
    <col min="13826" max="13826" width="9.140625" style="2"/>
    <col min="13827" max="13827" width="38" style="2" customWidth="1"/>
    <col min="13828" max="13828" width="11" style="2" customWidth="1"/>
    <col min="13829" max="13829" width="11.5703125" style="2" customWidth="1"/>
    <col min="13830" max="13830" width="11.7109375" style="2" customWidth="1"/>
    <col min="13831" max="13831" width="10.7109375" style="2" customWidth="1"/>
    <col min="13832" max="14080" width="9.140625" style="2"/>
    <col min="14081" max="14081" width="5.42578125" style="2" customWidth="1"/>
    <col min="14082" max="14082" width="9.140625" style="2"/>
    <col min="14083" max="14083" width="38" style="2" customWidth="1"/>
    <col min="14084" max="14084" width="11" style="2" customWidth="1"/>
    <col min="14085" max="14085" width="11.5703125" style="2" customWidth="1"/>
    <col min="14086" max="14086" width="11.7109375" style="2" customWidth="1"/>
    <col min="14087" max="14087" width="10.7109375" style="2" customWidth="1"/>
    <col min="14088" max="14336" width="9.140625" style="2"/>
    <col min="14337" max="14337" width="5.42578125" style="2" customWidth="1"/>
    <col min="14338" max="14338" width="9.140625" style="2"/>
    <col min="14339" max="14339" width="38" style="2" customWidth="1"/>
    <col min="14340" max="14340" width="11" style="2" customWidth="1"/>
    <col min="14341" max="14341" width="11.5703125" style="2" customWidth="1"/>
    <col min="14342" max="14342" width="11.7109375" style="2" customWidth="1"/>
    <col min="14343" max="14343" width="10.7109375" style="2" customWidth="1"/>
    <col min="14344" max="14592" width="9.140625" style="2"/>
    <col min="14593" max="14593" width="5.42578125" style="2" customWidth="1"/>
    <col min="14594" max="14594" width="9.140625" style="2"/>
    <col min="14595" max="14595" width="38" style="2" customWidth="1"/>
    <col min="14596" max="14596" width="11" style="2" customWidth="1"/>
    <col min="14597" max="14597" width="11.5703125" style="2" customWidth="1"/>
    <col min="14598" max="14598" width="11.7109375" style="2" customWidth="1"/>
    <col min="14599" max="14599" width="10.7109375" style="2" customWidth="1"/>
    <col min="14600" max="14848" width="9.140625" style="2"/>
    <col min="14849" max="14849" width="5.42578125" style="2" customWidth="1"/>
    <col min="14850" max="14850" width="9.140625" style="2"/>
    <col min="14851" max="14851" width="38" style="2" customWidth="1"/>
    <col min="14852" max="14852" width="11" style="2" customWidth="1"/>
    <col min="14853" max="14853" width="11.5703125" style="2" customWidth="1"/>
    <col min="14854" max="14854" width="11.7109375" style="2" customWidth="1"/>
    <col min="14855" max="14855" width="10.7109375" style="2" customWidth="1"/>
    <col min="14856" max="15104" width="9.140625" style="2"/>
    <col min="15105" max="15105" width="5.42578125" style="2" customWidth="1"/>
    <col min="15106" max="15106" width="9.140625" style="2"/>
    <col min="15107" max="15107" width="38" style="2" customWidth="1"/>
    <col min="15108" max="15108" width="11" style="2" customWidth="1"/>
    <col min="15109" max="15109" width="11.5703125" style="2" customWidth="1"/>
    <col min="15110" max="15110" width="11.7109375" style="2" customWidth="1"/>
    <col min="15111" max="15111" width="10.7109375" style="2" customWidth="1"/>
    <col min="15112" max="15360" width="9.140625" style="2"/>
    <col min="15361" max="15361" width="5.42578125" style="2" customWidth="1"/>
    <col min="15362" max="15362" width="9.140625" style="2"/>
    <col min="15363" max="15363" width="38" style="2" customWidth="1"/>
    <col min="15364" max="15364" width="11" style="2" customWidth="1"/>
    <col min="15365" max="15365" width="11.5703125" style="2" customWidth="1"/>
    <col min="15366" max="15366" width="11.7109375" style="2" customWidth="1"/>
    <col min="15367" max="15367" width="10.7109375" style="2" customWidth="1"/>
    <col min="15368" max="15616" width="9.140625" style="2"/>
    <col min="15617" max="15617" width="5.42578125" style="2" customWidth="1"/>
    <col min="15618" max="15618" width="9.140625" style="2"/>
    <col min="15619" max="15619" width="38" style="2" customWidth="1"/>
    <col min="15620" max="15620" width="11" style="2" customWidth="1"/>
    <col min="15621" max="15621" width="11.5703125" style="2" customWidth="1"/>
    <col min="15622" max="15622" width="11.7109375" style="2" customWidth="1"/>
    <col min="15623" max="15623" width="10.7109375" style="2" customWidth="1"/>
    <col min="15624" max="15872" width="9.140625" style="2"/>
    <col min="15873" max="15873" width="5.42578125" style="2" customWidth="1"/>
    <col min="15874" max="15874" width="9.140625" style="2"/>
    <col min="15875" max="15875" width="38" style="2" customWidth="1"/>
    <col min="15876" max="15876" width="11" style="2" customWidth="1"/>
    <col min="15877" max="15877" width="11.5703125" style="2" customWidth="1"/>
    <col min="15878" max="15878" width="11.7109375" style="2" customWidth="1"/>
    <col min="15879" max="15879" width="10.7109375" style="2" customWidth="1"/>
    <col min="15880" max="16128" width="9.140625" style="2"/>
    <col min="16129" max="16129" width="5.42578125" style="2" customWidth="1"/>
    <col min="16130" max="16130" width="9.140625" style="2"/>
    <col min="16131" max="16131" width="38" style="2" customWidth="1"/>
    <col min="16132" max="16132" width="11" style="2" customWidth="1"/>
    <col min="16133" max="16133" width="11.5703125" style="2" customWidth="1"/>
    <col min="16134" max="16134" width="11.7109375" style="2" customWidth="1"/>
    <col min="16135" max="16135" width="10.7109375" style="2" customWidth="1"/>
    <col min="16136" max="16384" width="9.140625" style="2"/>
  </cols>
  <sheetData>
    <row r="1" spans="1:7" x14ac:dyDescent="0.25">
      <c r="A1" s="1"/>
      <c r="B1" s="1"/>
      <c r="C1" s="1"/>
      <c r="D1" s="1"/>
      <c r="E1" s="244" t="s">
        <v>199</v>
      </c>
      <c r="F1" s="244"/>
      <c r="G1" s="244"/>
    </row>
    <row r="2" spans="1:7" x14ac:dyDescent="0.25">
      <c r="A2" s="1"/>
      <c r="B2" s="1"/>
      <c r="C2" s="1"/>
      <c r="D2" s="1"/>
      <c r="E2" s="40"/>
    </row>
    <row r="3" spans="1:7" x14ac:dyDescent="0.25">
      <c r="A3" s="1"/>
      <c r="B3" s="1"/>
      <c r="C3" s="1"/>
      <c r="D3" s="1"/>
      <c r="E3" s="244" t="s">
        <v>519</v>
      </c>
      <c r="F3" s="244"/>
      <c r="G3" s="244"/>
    </row>
    <row r="4" spans="1:7" x14ac:dyDescent="0.25">
      <c r="A4" s="1"/>
      <c r="B4" s="1"/>
      <c r="C4" s="1"/>
      <c r="D4" s="1"/>
      <c r="E4" s="12"/>
      <c r="F4" s="12"/>
      <c r="G4" s="12"/>
    </row>
    <row r="5" spans="1:7" hidden="1" x14ac:dyDescent="0.25"/>
    <row r="7" spans="1:7" x14ac:dyDescent="0.25">
      <c r="A7" s="207" t="s">
        <v>166</v>
      </c>
      <c r="B7" s="207"/>
      <c r="C7" s="207"/>
      <c r="D7" s="207"/>
      <c r="E7" s="207"/>
      <c r="F7" s="207"/>
      <c r="G7" s="207"/>
    </row>
    <row r="8" spans="1:7" x14ac:dyDescent="0.25">
      <c r="A8" s="41"/>
      <c r="B8" s="41"/>
      <c r="C8" s="41"/>
      <c r="D8" s="41"/>
      <c r="E8" s="41"/>
      <c r="F8" s="41"/>
      <c r="G8" s="41"/>
    </row>
    <row r="9" spans="1:7" x14ac:dyDescent="0.25">
      <c r="A9" s="208" t="s">
        <v>44</v>
      </c>
      <c r="B9" s="208"/>
      <c r="C9" s="208"/>
      <c r="D9" s="208"/>
      <c r="E9" s="208"/>
      <c r="F9" s="208"/>
      <c r="G9" s="208"/>
    </row>
    <row r="10" spans="1:7" s="100" customFormat="1" x14ac:dyDescent="0.25">
      <c r="A10" s="41"/>
      <c r="B10" s="41"/>
      <c r="C10" s="41"/>
      <c r="D10" s="41"/>
      <c r="E10" s="41"/>
      <c r="F10" s="41"/>
      <c r="G10" s="99"/>
    </row>
    <row r="11" spans="1:7" s="100" customFormat="1" ht="47.25" x14ac:dyDescent="0.25">
      <c r="A11" s="42" t="s">
        <v>3</v>
      </c>
      <c r="B11" s="209" t="s">
        <v>4</v>
      </c>
      <c r="C11" s="209"/>
      <c r="D11" s="42" t="s">
        <v>5</v>
      </c>
      <c r="E11" s="42" t="s">
        <v>6</v>
      </c>
      <c r="F11" s="42" t="s">
        <v>165</v>
      </c>
      <c r="G11" s="42" t="s">
        <v>7</v>
      </c>
    </row>
    <row r="12" spans="1:7" ht="50.1" customHeight="1" x14ac:dyDescent="0.25">
      <c r="A12" s="42">
        <v>1</v>
      </c>
      <c r="B12" s="211" t="s">
        <v>510</v>
      </c>
      <c r="C12" s="211"/>
      <c r="D12" s="42"/>
      <c r="E12" s="96"/>
      <c r="F12" s="97"/>
      <c r="G12" s="96"/>
    </row>
    <row r="13" spans="1:7" ht="31.5" x14ac:dyDescent="0.25">
      <c r="A13" s="42" t="s">
        <v>21</v>
      </c>
      <c r="B13" s="215" t="s">
        <v>167</v>
      </c>
      <c r="C13" s="216"/>
      <c r="D13" s="42" t="s">
        <v>168</v>
      </c>
      <c r="E13" s="44">
        <f>93.44*1.1</f>
        <v>102.78400000000001</v>
      </c>
      <c r="F13" s="45">
        <f>E13*0.22</f>
        <v>22.612480000000001</v>
      </c>
      <c r="G13" s="44">
        <f t="shared" ref="G13:G25" si="0">E13+F13</f>
        <v>125.39648000000001</v>
      </c>
    </row>
    <row r="14" spans="1:7" ht="31.5" x14ac:dyDescent="0.25">
      <c r="A14" s="42" t="s">
        <v>23</v>
      </c>
      <c r="B14" s="215" t="s">
        <v>169</v>
      </c>
      <c r="C14" s="216"/>
      <c r="D14" s="42" t="s">
        <v>168</v>
      </c>
      <c r="E14" s="44">
        <f>124.39*1.1</f>
        <v>136.82900000000001</v>
      </c>
      <c r="F14" s="45">
        <f t="shared" ref="F14:F25" si="1">E14*0.22</f>
        <v>30.10238</v>
      </c>
      <c r="G14" s="44">
        <f t="shared" si="0"/>
        <v>166.93138000000002</v>
      </c>
    </row>
    <row r="15" spans="1:7" ht="31.5" x14ac:dyDescent="0.25">
      <c r="A15" s="42" t="s">
        <v>25</v>
      </c>
      <c r="B15" s="215">
        <v>250</v>
      </c>
      <c r="C15" s="216"/>
      <c r="D15" s="42" t="s">
        <v>168</v>
      </c>
      <c r="E15" s="44">
        <f>155.36*1.1</f>
        <v>170.89600000000002</v>
      </c>
      <c r="F15" s="45">
        <f t="shared" si="1"/>
        <v>37.597120000000004</v>
      </c>
      <c r="G15" s="44">
        <f t="shared" si="0"/>
        <v>208.49312000000003</v>
      </c>
    </row>
    <row r="16" spans="1:7" ht="31.5" x14ac:dyDescent="0.25">
      <c r="A16" s="42" t="s">
        <v>27</v>
      </c>
      <c r="B16" s="215" t="s">
        <v>170</v>
      </c>
      <c r="C16" s="216"/>
      <c r="D16" s="42" t="s">
        <v>168</v>
      </c>
      <c r="E16" s="44">
        <f>194.49*1.1</f>
        <v>213.93900000000002</v>
      </c>
      <c r="F16" s="45">
        <f t="shared" si="1"/>
        <v>47.066580000000002</v>
      </c>
      <c r="G16" s="44">
        <f t="shared" si="0"/>
        <v>261.00558000000001</v>
      </c>
    </row>
    <row r="17" spans="1:7" ht="31.5" x14ac:dyDescent="0.25">
      <c r="A17" s="42" t="s">
        <v>80</v>
      </c>
      <c r="B17" s="215">
        <v>400</v>
      </c>
      <c r="C17" s="216"/>
      <c r="D17" s="42" t="s">
        <v>168</v>
      </c>
      <c r="E17" s="187">
        <f>185.5*1.1</f>
        <v>204.05</v>
      </c>
      <c r="F17" s="45">
        <f t="shared" si="1"/>
        <v>44.891000000000005</v>
      </c>
      <c r="G17" s="44">
        <f t="shared" si="0"/>
        <v>248.94100000000003</v>
      </c>
    </row>
    <row r="18" spans="1:7" ht="31.5" x14ac:dyDescent="0.25">
      <c r="A18" s="42" t="s">
        <v>171</v>
      </c>
      <c r="B18" s="215">
        <v>500</v>
      </c>
      <c r="C18" s="216"/>
      <c r="D18" s="42" t="s">
        <v>168</v>
      </c>
      <c r="E18" s="187">
        <f>212.38*1.1</f>
        <v>233.61800000000002</v>
      </c>
      <c r="F18" s="45">
        <f t="shared" si="1"/>
        <v>51.395960000000002</v>
      </c>
      <c r="G18" s="44">
        <f t="shared" si="0"/>
        <v>285.01396</v>
      </c>
    </row>
    <row r="19" spans="1:7" ht="31.5" x14ac:dyDescent="0.25">
      <c r="A19" s="42" t="s">
        <v>172</v>
      </c>
      <c r="B19" s="215">
        <v>600</v>
      </c>
      <c r="C19" s="216"/>
      <c r="D19" s="42" t="s">
        <v>168</v>
      </c>
      <c r="E19" s="44">
        <f>245.08*1.1</f>
        <v>269.58800000000002</v>
      </c>
      <c r="F19" s="45">
        <f t="shared" si="1"/>
        <v>59.309360000000005</v>
      </c>
      <c r="G19" s="44">
        <f t="shared" si="0"/>
        <v>328.89736000000005</v>
      </c>
    </row>
    <row r="20" spans="1:7" ht="31.5" x14ac:dyDescent="0.25">
      <c r="A20" s="42" t="s">
        <v>173</v>
      </c>
      <c r="B20" s="215">
        <v>700</v>
      </c>
      <c r="C20" s="216"/>
      <c r="D20" s="42" t="s">
        <v>168</v>
      </c>
      <c r="E20" s="44">
        <f>278.28*1.1</f>
        <v>306.108</v>
      </c>
      <c r="F20" s="45">
        <f t="shared" si="1"/>
        <v>67.343760000000003</v>
      </c>
      <c r="G20" s="44">
        <f t="shared" si="0"/>
        <v>373.45176000000004</v>
      </c>
    </row>
    <row r="21" spans="1:7" ht="31.5" x14ac:dyDescent="0.25">
      <c r="A21" s="42" t="s">
        <v>174</v>
      </c>
      <c r="B21" s="215">
        <v>800</v>
      </c>
      <c r="C21" s="216"/>
      <c r="D21" s="42" t="s">
        <v>168</v>
      </c>
      <c r="E21" s="44">
        <f>311.7*1.1</f>
        <v>342.87</v>
      </c>
      <c r="F21" s="45">
        <f t="shared" si="1"/>
        <v>75.431399999999996</v>
      </c>
      <c r="G21" s="44">
        <f t="shared" si="0"/>
        <v>418.3014</v>
      </c>
    </row>
    <row r="22" spans="1:7" ht="31.5" x14ac:dyDescent="0.25">
      <c r="A22" s="42" t="s">
        <v>175</v>
      </c>
      <c r="B22" s="215">
        <v>900</v>
      </c>
      <c r="C22" s="216"/>
      <c r="D22" s="42" t="s">
        <v>168</v>
      </c>
      <c r="E22" s="44">
        <f>351.19*1.1</f>
        <v>386.30900000000003</v>
      </c>
      <c r="F22" s="45">
        <f t="shared" si="1"/>
        <v>84.987980000000007</v>
      </c>
      <c r="G22" s="44">
        <f t="shared" si="0"/>
        <v>471.29698000000002</v>
      </c>
    </row>
    <row r="23" spans="1:7" ht="31.5" x14ac:dyDescent="0.25">
      <c r="A23" s="42" t="s">
        <v>176</v>
      </c>
      <c r="B23" s="215">
        <v>1000</v>
      </c>
      <c r="C23" s="216"/>
      <c r="D23" s="42" t="s">
        <v>168</v>
      </c>
      <c r="E23" s="44">
        <f>384.58*1.1</f>
        <v>423.03800000000001</v>
      </c>
      <c r="F23" s="45">
        <f t="shared" si="1"/>
        <v>93.068359999999998</v>
      </c>
      <c r="G23" s="44">
        <f t="shared" si="0"/>
        <v>516.10636</v>
      </c>
    </row>
    <row r="24" spans="1:7" ht="31.5" x14ac:dyDescent="0.25">
      <c r="A24" s="42" t="s">
        <v>177</v>
      </c>
      <c r="B24" s="215">
        <v>1200</v>
      </c>
      <c r="C24" s="216"/>
      <c r="D24" s="42" t="s">
        <v>168</v>
      </c>
      <c r="E24" s="44">
        <f>464.28*1.1</f>
        <v>510.70800000000003</v>
      </c>
      <c r="F24" s="45">
        <f t="shared" si="1"/>
        <v>112.35576</v>
      </c>
      <c r="G24" s="44">
        <f t="shared" si="0"/>
        <v>623.06376</v>
      </c>
    </row>
    <row r="25" spans="1:7" s="100" customFormat="1" ht="31.5" x14ac:dyDescent="0.25">
      <c r="A25" s="188" t="s">
        <v>178</v>
      </c>
      <c r="B25" s="215">
        <v>1400</v>
      </c>
      <c r="C25" s="216"/>
      <c r="D25" s="42" t="s">
        <v>168</v>
      </c>
      <c r="E25" s="44">
        <f>596.76*1.1</f>
        <v>656.43600000000004</v>
      </c>
      <c r="F25" s="45">
        <f t="shared" si="1"/>
        <v>144.41592</v>
      </c>
      <c r="G25" s="44">
        <f t="shared" si="0"/>
        <v>800.85192000000006</v>
      </c>
    </row>
    <row r="26" spans="1:7" ht="69.95" customHeight="1" x14ac:dyDescent="0.25">
      <c r="A26" s="42">
        <v>2</v>
      </c>
      <c r="B26" s="211" t="s">
        <v>511</v>
      </c>
      <c r="C26" s="211"/>
      <c r="D26" s="42"/>
      <c r="E26" s="96"/>
      <c r="F26" s="97"/>
      <c r="G26" s="96"/>
    </row>
    <row r="27" spans="1:7" ht="31.5" x14ac:dyDescent="0.25">
      <c r="A27" s="42" t="s">
        <v>83</v>
      </c>
      <c r="B27" s="215" t="s">
        <v>179</v>
      </c>
      <c r="C27" s="216"/>
      <c r="D27" s="42" t="s">
        <v>168</v>
      </c>
      <c r="E27" s="44">
        <f>399.38*1.1</f>
        <v>439.31800000000004</v>
      </c>
      <c r="F27" s="45">
        <f>E27*0.22</f>
        <v>96.649960000000007</v>
      </c>
      <c r="G27" s="44">
        <f>E27+F27</f>
        <v>535.96796000000006</v>
      </c>
    </row>
    <row r="28" spans="1:7" ht="31.5" x14ac:dyDescent="0.25">
      <c r="A28" s="42" t="s">
        <v>180</v>
      </c>
      <c r="B28" s="215">
        <v>100</v>
      </c>
      <c r="C28" s="216"/>
      <c r="D28" s="42" t="s">
        <v>168</v>
      </c>
      <c r="E28" s="44">
        <f>556.2*1.1</f>
        <v>611.82000000000005</v>
      </c>
      <c r="F28" s="45">
        <f t="shared" ref="F28:F37" si="2">E28*0.22</f>
        <v>134.60040000000001</v>
      </c>
      <c r="G28" s="44">
        <f>E28+F28</f>
        <v>746.42040000000009</v>
      </c>
    </row>
    <row r="29" spans="1:7" ht="31.5" x14ac:dyDescent="0.25">
      <c r="A29" s="42" t="s">
        <v>181</v>
      </c>
      <c r="B29" s="215" t="s">
        <v>182</v>
      </c>
      <c r="C29" s="216"/>
      <c r="D29" s="42" t="s">
        <v>168</v>
      </c>
      <c r="E29" s="44">
        <f>670.2*1.1</f>
        <v>737.22000000000014</v>
      </c>
      <c r="F29" s="45">
        <f t="shared" si="2"/>
        <v>162.18840000000003</v>
      </c>
      <c r="G29" s="44">
        <f t="shared" ref="G29:G34" si="3">E29+F29</f>
        <v>899.40840000000014</v>
      </c>
    </row>
    <row r="30" spans="1:7" ht="31.5" x14ac:dyDescent="0.25">
      <c r="A30" s="42" t="s">
        <v>183</v>
      </c>
      <c r="B30" s="215" t="s">
        <v>184</v>
      </c>
      <c r="C30" s="216"/>
      <c r="D30" s="42" t="s">
        <v>168</v>
      </c>
      <c r="E30" s="44">
        <f>1034.37*1.1</f>
        <v>1137.807</v>
      </c>
      <c r="F30" s="45">
        <f t="shared" si="2"/>
        <v>250.31754000000001</v>
      </c>
      <c r="G30" s="44">
        <f t="shared" si="3"/>
        <v>1388.12454</v>
      </c>
    </row>
    <row r="31" spans="1:7" ht="31.5" x14ac:dyDescent="0.25">
      <c r="A31" s="42" t="s">
        <v>185</v>
      </c>
      <c r="B31" s="215" t="s">
        <v>170</v>
      </c>
      <c r="C31" s="216"/>
      <c r="D31" s="42" t="s">
        <v>168</v>
      </c>
      <c r="E31" s="44">
        <f>1664.39*1.1</f>
        <v>1830.8290000000002</v>
      </c>
      <c r="F31" s="45">
        <f t="shared" si="2"/>
        <v>402.78238000000005</v>
      </c>
      <c r="G31" s="44">
        <f t="shared" si="3"/>
        <v>2233.6113800000003</v>
      </c>
    </row>
    <row r="32" spans="1:7" ht="31.5" x14ac:dyDescent="0.25">
      <c r="A32" s="42" t="s">
        <v>186</v>
      </c>
      <c r="B32" s="215">
        <v>400</v>
      </c>
      <c r="C32" s="216"/>
      <c r="D32" s="42" t="s">
        <v>168</v>
      </c>
      <c r="E32" s="44">
        <f>1761.33*1.1</f>
        <v>1937.463</v>
      </c>
      <c r="F32" s="45">
        <f t="shared" si="2"/>
        <v>426.24185999999997</v>
      </c>
      <c r="G32" s="44">
        <f t="shared" si="3"/>
        <v>2363.7048599999998</v>
      </c>
    </row>
    <row r="33" spans="1:7" ht="31.5" x14ac:dyDescent="0.25">
      <c r="A33" s="42" t="s">
        <v>187</v>
      </c>
      <c r="B33" s="215">
        <v>500</v>
      </c>
      <c r="C33" s="216"/>
      <c r="D33" s="42" t="s">
        <v>168</v>
      </c>
      <c r="E33" s="44">
        <f>2164.22*1.1</f>
        <v>2380.6419999999998</v>
      </c>
      <c r="F33" s="45">
        <f t="shared" si="2"/>
        <v>523.74123999999995</v>
      </c>
      <c r="G33" s="44">
        <f t="shared" si="3"/>
        <v>2904.3832399999997</v>
      </c>
    </row>
    <row r="34" spans="1:7" ht="31.5" x14ac:dyDescent="0.25">
      <c r="A34" s="42" t="s">
        <v>188</v>
      </c>
      <c r="B34" s="215" t="s">
        <v>189</v>
      </c>
      <c r="C34" s="216"/>
      <c r="D34" s="42" t="s">
        <v>168</v>
      </c>
      <c r="E34" s="44">
        <f>2574.36*1.1</f>
        <v>2831.7960000000003</v>
      </c>
      <c r="F34" s="45">
        <f t="shared" si="2"/>
        <v>622.99512000000004</v>
      </c>
      <c r="G34" s="44">
        <f t="shared" si="3"/>
        <v>3454.7911200000003</v>
      </c>
    </row>
    <row r="35" spans="1:7" ht="31.5" x14ac:dyDescent="0.25">
      <c r="A35" s="42" t="s">
        <v>190</v>
      </c>
      <c r="B35" s="215" t="s">
        <v>191</v>
      </c>
      <c r="C35" s="216"/>
      <c r="D35" s="42" t="s">
        <v>168</v>
      </c>
      <c r="E35" s="44">
        <f>3053.43*1.1</f>
        <v>3358.7730000000001</v>
      </c>
      <c r="F35" s="45">
        <f t="shared" si="2"/>
        <v>738.93006000000003</v>
      </c>
      <c r="G35" s="44">
        <f>E35+F35</f>
        <v>4097.7030599999998</v>
      </c>
    </row>
    <row r="36" spans="1:7" ht="31.5" x14ac:dyDescent="0.25">
      <c r="A36" s="42" t="s">
        <v>192</v>
      </c>
      <c r="B36" s="215" t="s">
        <v>193</v>
      </c>
      <c r="C36" s="216"/>
      <c r="D36" s="42" t="s">
        <v>168</v>
      </c>
      <c r="E36" s="44">
        <f>4202.12*1.1</f>
        <v>4622.3320000000003</v>
      </c>
      <c r="F36" s="45">
        <f t="shared" si="2"/>
        <v>1016.91304</v>
      </c>
      <c r="G36" s="44">
        <f>E36+F36</f>
        <v>5639.2450400000007</v>
      </c>
    </row>
    <row r="37" spans="1:7" s="46" customFormat="1" ht="31.5" x14ac:dyDescent="0.2">
      <c r="A37" s="42" t="s">
        <v>194</v>
      </c>
      <c r="B37" s="211">
        <v>1400</v>
      </c>
      <c r="C37" s="211"/>
      <c r="D37" s="42" t="s">
        <v>168</v>
      </c>
      <c r="E37" s="44">
        <f>5084.91*1.1</f>
        <v>5593.4009999999998</v>
      </c>
      <c r="F37" s="45">
        <f t="shared" si="2"/>
        <v>1230.5482199999999</v>
      </c>
      <c r="G37" s="44">
        <f>E37+F37</f>
        <v>6823.9492199999995</v>
      </c>
    </row>
    <row r="38" spans="1:7" s="46" customFormat="1" ht="16.5" customHeight="1" x14ac:dyDescent="0.2">
      <c r="A38" s="252" t="s">
        <v>195</v>
      </c>
      <c r="B38" s="252"/>
      <c r="C38" s="70"/>
      <c r="D38" s="69"/>
      <c r="E38" s="101"/>
      <c r="F38" s="102"/>
      <c r="G38" s="101"/>
    </row>
    <row r="39" spans="1:7" ht="29.45" customHeight="1" x14ac:dyDescent="0.25">
      <c r="A39" s="253" t="s">
        <v>196</v>
      </c>
      <c r="B39" s="253"/>
      <c r="C39" s="253"/>
      <c r="D39" s="253"/>
      <c r="E39" s="253"/>
      <c r="F39" s="253"/>
      <c r="G39" s="253"/>
    </row>
    <row r="40" spans="1:7" ht="29.45" customHeight="1" x14ac:dyDescent="0.25">
      <c r="A40" s="224" t="s">
        <v>197</v>
      </c>
      <c r="B40" s="224"/>
      <c r="C40" s="224"/>
      <c r="D40" s="224"/>
      <c r="E40" s="224"/>
      <c r="F40" s="224"/>
      <c r="G40" s="224"/>
    </row>
    <row r="41" spans="1:7" x14ac:dyDescent="0.25">
      <c r="A41" s="46" t="s">
        <v>198</v>
      </c>
    </row>
    <row r="42" spans="1:7" x14ac:dyDescent="0.25">
      <c r="A42" s="46"/>
    </row>
  </sheetData>
  <mergeCells count="34">
    <mergeCell ref="B27:C27"/>
    <mergeCell ref="B16:C16"/>
    <mergeCell ref="B17:C17"/>
    <mergeCell ref="B18:C18"/>
    <mergeCell ref="B25:C25"/>
    <mergeCell ref="B26:C26"/>
    <mergeCell ref="B11:C11"/>
    <mergeCell ref="B12:C12"/>
    <mergeCell ref="B13:C13"/>
    <mergeCell ref="B14:C14"/>
    <mergeCell ref="B15:C15"/>
    <mergeCell ref="B28:C28"/>
    <mergeCell ref="B29:C29"/>
    <mergeCell ref="E1:G1"/>
    <mergeCell ref="A38:B38"/>
    <mergeCell ref="A39:G39"/>
    <mergeCell ref="B31:C31"/>
    <mergeCell ref="B20:C20"/>
    <mergeCell ref="B21:C21"/>
    <mergeCell ref="B22:C22"/>
    <mergeCell ref="B23:C23"/>
    <mergeCell ref="B24:C24"/>
    <mergeCell ref="B30:C30"/>
    <mergeCell ref="B19:C19"/>
    <mergeCell ref="E3:G3"/>
    <mergeCell ref="A7:G7"/>
    <mergeCell ref="A9:G9"/>
    <mergeCell ref="A40:G40"/>
    <mergeCell ref="B32:C32"/>
    <mergeCell ref="B33:C33"/>
    <mergeCell ref="B34:C34"/>
    <mergeCell ref="B35:C35"/>
    <mergeCell ref="B36:C36"/>
    <mergeCell ref="B37:C37"/>
  </mergeCells>
  <pageMargins left="0.51181102362204722" right="0" top="0.74803149606299213" bottom="0.74803149606299213" header="0.31496062992125984" footer="0.31496062992125984"/>
  <pageSetup paperSize="9" scale="9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H9" sqref="H9"/>
    </sheetView>
  </sheetViews>
  <sheetFormatPr defaultRowHeight="15.75" x14ac:dyDescent="0.25"/>
  <cols>
    <col min="1" max="1" width="6.28515625" style="49" customWidth="1"/>
    <col min="2" max="2" width="45.5703125" style="49" customWidth="1"/>
    <col min="3" max="3" width="8.7109375" style="49" bestFit="1" customWidth="1"/>
    <col min="4" max="4" width="13.42578125" style="49" customWidth="1"/>
    <col min="5" max="5" width="12.5703125" style="49" customWidth="1"/>
    <col min="6" max="6" width="12.140625" style="49" customWidth="1"/>
    <col min="7" max="7" width="23.7109375" style="49" customWidth="1"/>
    <col min="8" max="8" width="19.42578125" style="49" customWidth="1"/>
    <col min="9" max="9" width="11.5703125" style="49" customWidth="1"/>
    <col min="10" max="254" width="9.140625" style="49"/>
    <col min="255" max="255" width="6.28515625" style="49" customWidth="1"/>
    <col min="256" max="256" width="45.5703125" style="49" customWidth="1"/>
    <col min="257" max="257" width="8.7109375" style="49" bestFit="1" customWidth="1"/>
    <col min="258" max="258" width="13.42578125" style="49" customWidth="1"/>
    <col min="259" max="259" width="12.5703125" style="49" customWidth="1"/>
    <col min="260" max="260" width="12.140625" style="49" customWidth="1"/>
    <col min="261" max="261" width="6.140625" style="49" customWidth="1"/>
    <col min="262" max="262" width="5.42578125" style="49" customWidth="1"/>
    <col min="263" max="263" width="23.7109375" style="49" customWidth="1"/>
    <col min="264" max="264" width="19.42578125" style="49" customWidth="1"/>
    <col min="265" max="265" width="11.5703125" style="49" customWidth="1"/>
    <col min="266" max="510" width="9.140625" style="49"/>
    <col min="511" max="511" width="6.28515625" style="49" customWidth="1"/>
    <col min="512" max="512" width="45.5703125" style="49" customWidth="1"/>
    <col min="513" max="513" width="8.7109375" style="49" bestFit="1" customWidth="1"/>
    <col min="514" max="514" width="13.42578125" style="49" customWidth="1"/>
    <col min="515" max="515" width="12.5703125" style="49" customWidth="1"/>
    <col min="516" max="516" width="12.140625" style="49" customWidth="1"/>
    <col min="517" max="517" width="6.140625" style="49" customWidth="1"/>
    <col min="518" max="518" width="5.42578125" style="49" customWidth="1"/>
    <col min="519" max="519" width="23.7109375" style="49" customWidth="1"/>
    <col min="520" max="520" width="19.42578125" style="49" customWidth="1"/>
    <col min="521" max="521" width="11.5703125" style="49" customWidth="1"/>
    <col min="522" max="766" width="9.140625" style="49"/>
    <col min="767" max="767" width="6.28515625" style="49" customWidth="1"/>
    <col min="768" max="768" width="45.5703125" style="49" customWidth="1"/>
    <col min="769" max="769" width="8.7109375" style="49" bestFit="1" customWidth="1"/>
    <col min="770" max="770" width="13.42578125" style="49" customWidth="1"/>
    <col min="771" max="771" width="12.5703125" style="49" customWidth="1"/>
    <col min="772" max="772" width="12.140625" style="49" customWidth="1"/>
    <col min="773" max="773" width="6.140625" style="49" customWidth="1"/>
    <col min="774" max="774" width="5.42578125" style="49" customWidth="1"/>
    <col min="775" max="775" width="23.7109375" style="49" customWidth="1"/>
    <col min="776" max="776" width="19.42578125" style="49" customWidth="1"/>
    <col min="777" max="777" width="11.5703125" style="49" customWidth="1"/>
    <col min="778" max="1022" width="9.140625" style="49"/>
    <col min="1023" max="1023" width="6.28515625" style="49" customWidth="1"/>
    <col min="1024" max="1024" width="45.5703125" style="49" customWidth="1"/>
    <col min="1025" max="1025" width="8.7109375" style="49" bestFit="1" customWidth="1"/>
    <col min="1026" max="1026" width="13.42578125" style="49" customWidth="1"/>
    <col min="1027" max="1027" width="12.5703125" style="49" customWidth="1"/>
    <col min="1028" max="1028" width="12.140625" style="49" customWidth="1"/>
    <col min="1029" max="1029" width="6.140625" style="49" customWidth="1"/>
    <col min="1030" max="1030" width="5.42578125" style="49" customWidth="1"/>
    <col min="1031" max="1031" width="23.7109375" style="49" customWidth="1"/>
    <col min="1032" max="1032" width="19.42578125" style="49" customWidth="1"/>
    <col min="1033" max="1033" width="11.5703125" style="49" customWidth="1"/>
    <col min="1034" max="1278" width="9.140625" style="49"/>
    <col min="1279" max="1279" width="6.28515625" style="49" customWidth="1"/>
    <col min="1280" max="1280" width="45.5703125" style="49" customWidth="1"/>
    <col min="1281" max="1281" width="8.7109375" style="49" bestFit="1" customWidth="1"/>
    <col min="1282" max="1282" width="13.42578125" style="49" customWidth="1"/>
    <col min="1283" max="1283" width="12.5703125" style="49" customWidth="1"/>
    <col min="1284" max="1284" width="12.140625" style="49" customWidth="1"/>
    <col min="1285" max="1285" width="6.140625" style="49" customWidth="1"/>
    <col min="1286" max="1286" width="5.42578125" style="49" customWidth="1"/>
    <col min="1287" max="1287" width="23.7109375" style="49" customWidth="1"/>
    <col min="1288" max="1288" width="19.42578125" style="49" customWidth="1"/>
    <col min="1289" max="1289" width="11.5703125" style="49" customWidth="1"/>
    <col min="1290" max="1534" width="9.140625" style="49"/>
    <col min="1535" max="1535" width="6.28515625" style="49" customWidth="1"/>
    <col min="1536" max="1536" width="45.5703125" style="49" customWidth="1"/>
    <col min="1537" max="1537" width="8.7109375" style="49" bestFit="1" customWidth="1"/>
    <col min="1538" max="1538" width="13.42578125" style="49" customWidth="1"/>
    <col min="1539" max="1539" width="12.5703125" style="49" customWidth="1"/>
    <col min="1540" max="1540" width="12.140625" style="49" customWidth="1"/>
    <col min="1541" max="1541" width="6.140625" style="49" customWidth="1"/>
    <col min="1542" max="1542" width="5.42578125" style="49" customWidth="1"/>
    <col min="1543" max="1543" width="23.7109375" style="49" customWidth="1"/>
    <col min="1544" max="1544" width="19.42578125" style="49" customWidth="1"/>
    <col min="1545" max="1545" width="11.5703125" style="49" customWidth="1"/>
    <col min="1546" max="1790" width="9.140625" style="49"/>
    <col min="1791" max="1791" width="6.28515625" style="49" customWidth="1"/>
    <col min="1792" max="1792" width="45.5703125" style="49" customWidth="1"/>
    <col min="1793" max="1793" width="8.7109375" style="49" bestFit="1" customWidth="1"/>
    <col min="1794" max="1794" width="13.42578125" style="49" customWidth="1"/>
    <col min="1795" max="1795" width="12.5703125" style="49" customWidth="1"/>
    <col min="1796" max="1796" width="12.140625" style="49" customWidth="1"/>
    <col min="1797" max="1797" width="6.140625" style="49" customWidth="1"/>
    <col min="1798" max="1798" width="5.42578125" style="49" customWidth="1"/>
    <col min="1799" max="1799" width="23.7109375" style="49" customWidth="1"/>
    <col min="1800" max="1800" width="19.42578125" style="49" customWidth="1"/>
    <col min="1801" max="1801" width="11.5703125" style="49" customWidth="1"/>
    <col min="1802" max="2046" width="9.140625" style="49"/>
    <col min="2047" max="2047" width="6.28515625" style="49" customWidth="1"/>
    <col min="2048" max="2048" width="45.5703125" style="49" customWidth="1"/>
    <col min="2049" max="2049" width="8.7109375" style="49" bestFit="1" customWidth="1"/>
    <col min="2050" max="2050" width="13.42578125" style="49" customWidth="1"/>
    <col min="2051" max="2051" width="12.5703125" style="49" customWidth="1"/>
    <col min="2052" max="2052" width="12.140625" style="49" customWidth="1"/>
    <col min="2053" max="2053" width="6.140625" style="49" customWidth="1"/>
    <col min="2054" max="2054" width="5.42578125" style="49" customWidth="1"/>
    <col min="2055" max="2055" width="23.7109375" style="49" customWidth="1"/>
    <col min="2056" max="2056" width="19.42578125" style="49" customWidth="1"/>
    <col min="2057" max="2057" width="11.5703125" style="49" customWidth="1"/>
    <col min="2058" max="2302" width="9.140625" style="49"/>
    <col min="2303" max="2303" width="6.28515625" style="49" customWidth="1"/>
    <col min="2304" max="2304" width="45.5703125" style="49" customWidth="1"/>
    <col min="2305" max="2305" width="8.7109375" style="49" bestFit="1" customWidth="1"/>
    <col min="2306" max="2306" width="13.42578125" style="49" customWidth="1"/>
    <col min="2307" max="2307" width="12.5703125" style="49" customWidth="1"/>
    <col min="2308" max="2308" width="12.140625" style="49" customWidth="1"/>
    <col min="2309" max="2309" width="6.140625" style="49" customWidth="1"/>
    <col min="2310" max="2310" width="5.42578125" style="49" customWidth="1"/>
    <col min="2311" max="2311" width="23.7109375" style="49" customWidth="1"/>
    <col min="2312" max="2312" width="19.42578125" style="49" customWidth="1"/>
    <col min="2313" max="2313" width="11.5703125" style="49" customWidth="1"/>
    <col min="2314" max="2558" width="9.140625" style="49"/>
    <col min="2559" max="2559" width="6.28515625" style="49" customWidth="1"/>
    <col min="2560" max="2560" width="45.5703125" style="49" customWidth="1"/>
    <col min="2561" max="2561" width="8.7109375" style="49" bestFit="1" customWidth="1"/>
    <col min="2562" max="2562" width="13.42578125" style="49" customWidth="1"/>
    <col min="2563" max="2563" width="12.5703125" style="49" customWidth="1"/>
    <col min="2564" max="2564" width="12.140625" style="49" customWidth="1"/>
    <col min="2565" max="2565" width="6.140625" style="49" customWidth="1"/>
    <col min="2566" max="2566" width="5.42578125" style="49" customWidth="1"/>
    <col min="2567" max="2567" width="23.7109375" style="49" customWidth="1"/>
    <col min="2568" max="2568" width="19.42578125" style="49" customWidth="1"/>
    <col min="2569" max="2569" width="11.5703125" style="49" customWidth="1"/>
    <col min="2570" max="2814" width="9.140625" style="49"/>
    <col min="2815" max="2815" width="6.28515625" style="49" customWidth="1"/>
    <col min="2816" max="2816" width="45.5703125" style="49" customWidth="1"/>
    <col min="2817" max="2817" width="8.7109375" style="49" bestFit="1" customWidth="1"/>
    <col min="2818" max="2818" width="13.42578125" style="49" customWidth="1"/>
    <col min="2819" max="2819" width="12.5703125" style="49" customWidth="1"/>
    <col min="2820" max="2820" width="12.140625" style="49" customWidth="1"/>
    <col min="2821" max="2821" width="6.140625" style="49" customWidth="1"/>
    <col min="2822" max="2822" width="5.42578125" style="49" customWidth="1"/>
    <col min="2823" max="2823" width="23.7109375" style="49" customWidth="1"/>
    <col min="2824" max="2824" width="19.42578125" style="49" customWidth="1"/>
    <col min="2825" max="2825" width="11.5703125" style="49" customWidth="1"/>
    <col min="2826" max="3070" width="9.140625" style="49"/>
    <col min="3071" max="3071" width="6.28515625" style="49" customWidth="1"/>
    <col min="3072" max="3072" width="45.5703125" style="49" customWidth="1"/>
    <col min="3073" max="3073" width="8.7109375" style="49" bestFit="1" customWidth="1"/>
    <col min="3074" max="3074" width="13.42578125" style="49" customWidth="1"/>
    <col min="3075" max="3075" width="12.5703125" style="49" customWidth="1"/>
    <col min="3076" max="3076" width="12.140625" style="49" customWidth="1"/>
    <col min="3077" max="3077" width="6.140625" style="49" customWidth="1"/>
    <col min="3078" max="3078" width="5.42578125" style="49" customWidth="1"/>
    <col min="3079" max="3079" width="23.7109375" style="49" customWidth="1"/>
    <col min="3080" max="3080" width="19.42578125" style="49" customWidth="1"/>
    <col min="3081" max="3081" width="11.5703125" style="49" customWidth="1"/>
    <col min="3082" max="3326" width="9.140625" style="49"/>
    <col min="3327" max="3327" width="6.28515625" style="49" customWidth="1"/>
    <col min="3328" max="3328" width="45.5703125" style="49" customWidth="1"/>
    <col min="3329" max="3329" width="8.7109375" style="49" bestFit="1" customWidth="1"/>
    <col min="3330" max="3330" width="13.42578125" style="49" customWidth="1"/>
    <col min="3331" max="3331" width="12.5703125" style="49" customWidth="1"/>
    <col min="3332" max="3332" width="12.140625" style="49" customWidth="1"/>
    <col min="3333" max="3333" width="6.140625" style="49" customWidth="1"/>
    <col min="3334" max="3334" width="5.42578125" style="49" customWidth="1"/>
    <col min="3335" max="3335" width="23.7109375" style="49" customWidth="1"/>
    <col min="3336" max="3336" width="19.42578125" style="49" customWidth="1"/>
    <col min="3337" max="3337" width="11.5703125" style="49" customWidth="1"/>
    <col min="3338" max="3582" width="9.140625" style="49"/>
    <col min="3583" max="3583" width="6.28515625" style="49" customWidth="1"/>
    <col min="3584" max="3584" width="45.5703125" style="49" customWidth="1"/>
    <col min="3585" max="3585" width="8.7109375" style="49" bestFit="1" customWidth="1"/>
    <col min="3586" max="3586" width="13.42578125" style="49" customWidth="1"/>
    <col min="3587" max="3587" width="12.5703125" style="49" customWidth="1"/>
    <col min="3588" max="3588" width="12.140625" style="49" customWidth="1"/>
    <col min="3589" max="3589" width="6.140625" style="49" customWidth="1"/>
    <col min="3590" max="3590" width="5.42578125" style="49" customWidth="1"/>
    <col min="3591" max="3591" width="23.7109375" style="49" customWidth="1"/>
    <col min="3592" max="3592" width="19.42578125" style="49" customWidth="1"/>
    <col min="3593" max="3593" width="11.5703125" style="49" customWidth="1"/>
    <col min="3594" max="3838" width="9.140625" style="49"/>
    <col min="3839" max="3839" width="6.28515625" style="49" customWidth="1"/>
    <col min="3840" max="3840" width="45.5703125" style="49" customWidth="1"/>
    <col min="3841" max="3841" width="8.7109375" style="49" bestFit="1" customWidth="1"/>
    <col min="3842" max="3842" width="13.42578125" style="49" customWidth="1"/>
    <col min="3843" max="3843" width="12.5703125" style="49" customWidth="1"/>
    <col min="3844" max="3844" width="12.140625" style="49" customWidth="1"/>
    <col min="3845" max="3845" width="6.140625" style="49" customWidth="1"/>
    <col min="3846" max="3846" width="5.42578125" style="49" customWidth="1"/>
    <col min="3847" max="3847" width="23.7109375" style="49" customWidth="1"/>
    <col min="3848" max="3848" width="19.42578125" style="49" customWidth="1"/>
    <col min="3849" max="3849" width="11.5703125" style="49" customWidth="1"/>
    <col min="3850" max="4094" width="9.140625" style="49"/>
    <col min="4095" max="4095" width="6.28515625" style="49" customWidth="1"/>
    <col min="4096" max="4096" width="45.5703125" style="49" customWidth="1"/>
    <col min="4097" max="4097" width="8.7109375" style="49" bestFit="1" customWidth="1"/>
    <col min="4098" max="4098" width="13.42578125" style="49" customWidth="1"/>
    <col min="4099" max="4099" width="12.5703125" style="49" customWidth="1"/>
    <col min="4100" max="4100" width="12.140625" style="49" customWidth="1"/>
    <col min="4101" max="4101" width="6.140625" style="49" customWidth="1"/>
    <col min="4102" max="4102" width="5.42578125" style="49" customWidth="1"/>
    <col min="4103" max="4103" width="23.7109375" style="49" customWidth="1"/>
    <col min="4104" max="4104" width="19.42578125" style="49" customWidth="1"/>
    <col min="4105" max="4105" width="11.5703125" style="49" customWidth="1"/>
    <col min="4106" max="4350" width="9.140625" style="49"/>
    <col min="4351" max="4351" width="6.28515625" style="49" customWidth="1"/>
    <col min="4352" max="4352" width="45.5703125" style="49" customWidth="1"/>
    <col min="4353" max="4353" width="8.7109375" style="49" bestFit="1" customWidth="1"/>
    <col min="4354" max="4354" width="13.42578125" style="49" customWidth="1"/>
    <col min="4355" max="4355" width="12.5703125" style="49" customWidth="1"/>
    <col min="4356" max="4356" width="12.140625" style="49" customWidth="1"/>
    <col min="4357" max="4357" width="6.140625" style="49" customWidth="1"/>
    <col min="4358" max="4358" width="5.42578125" style="49" customWidth="1"/>
    <col min="4359" max="4359" width="23.7109375" style="49" customWidth="1"/>
    <col min="4360" max="4360" width="19.42578125" style="49" customWidth="1"/>
    <col min="4361" max="4361" width="11.5703125" style="49" customWidth="1"/>
    <col min="4362" max="4606" width="9.140625" style="49"/>
    <col min="4607" max="4607" width="6.28515625" style="49" customWidth="1"/>
    <col min="4608" max="4608" width="45.5703125" style="49" customWidth="1"/>
    <col min="4609" max="4609" width="8.7109375" style="49" bestFit="1" customWidth="1"/>
    <col min="4610" max="4610" width="13.42578125" style="49" customWidth="1"/>
    <col min="4611" max="4611" width="12.5703125" style="49" customWidth="1"/>
    <col min="4612" max="4612" width="12.140625" style="49" customWidth="1"/>
    <col min="4613" max="4613" width="6.140625" style="49" customWidth="1"/>
    <col min="4614" max="4614" width="5.42578125" style="49" customWidth="1"/>
    <col min="4615" max="4615" width="23.7109375" style="49" customWidth="1"/>
    <col min="4616" max="4616" width="19.42578125" style="49" customWidth="1"/>
    <col min="4617" max="4617" width="11.5703125" style="49" customWidth="1"/>
    <col min="4618" max="4862" width="9.140625" style="49"/>
    <col min="4863" max="4863" width="6.28515625" style="49" customWidth="1"/>
    <col min="4864" max="4864" width="45.5703125" style="49" customWidth="1"/>
    <col min="4865" max="4865" width="8.7109375" style="49" bestFit="1" customWidth="1"/>
    <col min="4866" max="4866" width="13.42578125" style="49" customWidth="1"/>
    <col min="4867" max="4867" width="12.5703125" style="49" customWidth="1"/>
    <col min="4868" max="4868" width="12.140625" style="49" customWidth="1"/>
    <col min="4869" max="4869" width="6.140625" style="49" customWidth="1"/>
    <col min="4870" max="4870" width="5.42578125" style="49" customWidth="1"/>
    <col min="4871" max="4871" width="23.7109375" style="49" customWidth="1"/>
    <col min="4872" max="4872" width="19.42578125" style="49" customWidth="1"/>
    <col min="4873" max="4873" width="11.5703125" style="49" customWidth="1"/>
    <col min="4874" max="5118" width="9.140625" style="49"/>
    <col min="5119" max="5119" width="6.28515625" style="49" customWidth="1"/>
    <col min="5120" max="5120" width="45.5703125" style="49" customWidth="1"/>
    <col min="5121" max="5121" width="8.7109375" style="49" bestFit="1" customWidth="1"/>
    <col min="5122" max="5122" width="13.42578125" style="49" customWidth="1"/>
    <col min="5123" max="5123" width="12.5703125" style="49" customWidth="1"/>
    <col min="5124" max="5124" width="12.140625" style="49" customWidth="1"/>
    <col min="5125" max="5125" width="6.140625" style="49" customWidth="1"/>
    <col min="5126" max="5126" width="5.42578125" style="49" customWidth="1"/>
    <col min="5127" max="5127" width="23.7109375" style="49" customWidth="1"/>
    <col min="5128" max="5128" width="19.42578125" style="49" customWidth="1"/>
    <col min="5129" max="5129" width="11.5703125" style="49" customWidth="1"/>
    <col min="5130" max="5374" width="9.140625" style="49"/>
    <col min="5375" max="5375" width="6.28515625" style="49" customWidth="1"/>
    <col min="5376" max="5376" width="45.5703125" style="49" customWidth="1"/>
    <col min="5377" max="5377" width="8.7109375" style="49" bestFit="1" customWidth="1"/>
    <col min="5378" max="5378" width="13.42578125" style="49" customWidth="1"/>
    <col min="5379" max="5379" width="12.5703125" style="49" customWidth="1"/>
    <col min="5380" max="5380" width="12.140625" style="49" customWidth="1"/>
    <col min="5381" max="5381" width="6.140625" style="49" customWidth="1"/>
    <col min="5382" max="5382" width="5.42578125" style="49" customWidth="1"/>
    <col min="5383" max="5383" width="23.7109375" style="49" customWidth="1"/>
    <col min="5384" max="5384" width="19.42578125" style="49" customWidth="1"/>
    <col min="5385" max="5385" width="11.5703125" style="49" customWidth="1"/>
    <col min="5386" max="5630" width="9.140625" style="49"/>
    <col min="5631" max="5631" width="6.28515625" style="49" customWidth="1"/>
    <col min="5632" max="5632" width="45.5703125" style="49" customWidth="1"/>
    <col min="5633" max="5633" width="8.7109375" style="49" bestFit="1" customWidth="1"/>
    <col min="5634" max="5634" width="13.42578125" style="49" customWidth="1"/>
    <col min="5635" max="5635" width="12.5703125" style="49" customWidth="1"/>
    <col min="5636" max="5636" width="12.140625" style="49" customWidth="1"/>
    <col min="5637" max="5637" width="6.140625" style="49" customWidth="1"/>
    <col min="5638" max="5638" width="5.42578125" style="49" customWidth="1"/>
    <col min="5639" max="5639" width="23.7109375" style="49" customWidth="1"/>
    <col min="5640" max="5640" width="19.42578125" style="49" customWidth="1"/>
    <col min="5641" max="5641" width="11.5703125" style="49" customWidth="1"/>
    <col min="5642" max="5886" width="9.140625" style="49"/>
    <col min="5887" max="5887" width="6.28515625" style="49" customWidth="1"/>
    <col min="5888" max="5888" width="45.5703125" style="49" customWidth="1"/>
    <col min="5889" max="5889" width="8.7109375" style="49" bestFit="1" customWidth="1"/>
    <col min="5890" max="5890" width="13.42578125" style="49" customWidth="1"/>
    <col min="5891" max="5891" width="12.5703125" style="49" customWidth="1"/>
    <col min="5892" max="5892" width="12.140625" style="49" customWidth="1"/>
    <col min="5893" max="5893" width="6.140625" style="49" customWidth="1"/>
    <col min="5894" max="5894" width="5.42578125" style="49" customWidth="1"/>
    <col min="5895" max="5895" width="23.7109375" style="49" customWidth="1"/>
    <col min="5896" max="5896" width="19.42578125" style="49" customWidth="1"/>
    <col min="5897" max="5897" width="11.5703125" style="49" customWidth="1"/>
    <col min="5898" max="6142" width="9.140625" style="49"/>
    <col min="6143" max="6143" width="6.28515625" style="49" customWidth="1"/>
    <col min="6144" max="6144" width="45.5703125" style="49" customWidth="1"/>
    <col min="6145" max="6145" width="8.7109375" style="49" bestFit="1" customWidth="1"/>
    <col min="6146" max="6146" width="13.42578125" style="49" customWidth="1"/>
    <col min="6147" max="6147" width="12.5703125" style="49" customWidth="1"/>
    <col min="6148" max="6148" width="12.140625" style="49" customWidth="1"/>
    <col min="6149" max="6149" width="6.140625" style="49" customWidth="1"/>
    <col min="6150" max="6150" width="5.42578125" style="49" customWidth="1"/>
    <col min="6151" max="6151" width="23.7109375" style="49" customWidth="1"/>
    <col min="6152" max="6152" width="19.42578125" style="49" customWidth="1"/>
    <col min="6153" max="6153" width="11.5703125" style="49" customWidth="1"/>
    <col min="6154" max="6398" width="9.140625" style="49"/>
    <col min="6399" max="6399" width="6.28515625" style="49" customWidth="1"/>
    <col min="6400" max="6400" width="45.5703125" style="49" customWidth="1"/>
    <col min="6401" max="6401" width="8.7109375" style="49" bestFit="1" customWidth="1"/>
    <col min="6402" max="6402" width="13.42578125" style="49" customWidth="1"/>
    <col min="6403" max="6403" width="12.5703125" style="49" customWidth="1"/>
    <col min="6404" max="6404" width="12.140625" style="49" customWidth="1"/>
    <col min="6405" max="6405" width="6.140625" style="49" customWidth="1"/>
    <col min="6406" max="6406" width="5.42578125" style="49" customWidth="1"/>
    <col min="6407" max="6407" width="23.7109375" style="49" customWidth="1"/>
    <col min="6408" max="6408" width="19.42578125" style="49" customWidth="1"/>
    <col min="6409" max="6409" width="11.5703125" style="49" customWidth="1"/>
    <col min="6410" max="6654" width="9.140625" style="49"/>
    <col min="6655" max="6655" width="6.28515625" style="49" customWidth="1"/>
    <col min="6656" max="6656" width="45.5703125" style="49" customWidth="1"/>
    <col min="6657" max="6657" width="8.7109375" style="49" bestFit="1" customWidth="1"/>
    <col min="6658" max="6658" width="13.42578125" style="49" customWidth="1"/>
    <col min="6659" max="6659" width="12.5703125" style="49" customWidth="1"/>
    <col min="6660" max="6660" width="12.140625" style="49" customWidth="1"/>
    <col min="6661" max="6661" width="6.140625" style="49" customWidth="1"/>
    <col min="6662" max="6662" width="5.42578125" style="49" customWidth="1"/>
    <col min="6663" max="6663" width="23.7109375" style="49" customWidth="1"/>
    <col min="6664" max="6664" width="19.42578125" style="49" customWidth="1"/>
    <col min="6665" max="6665" width="11.5703125" style="49" customWidth="1"/>
    <col min="6666" max="6910" width="9.140625" style="49"/>
    <col min="6911" max="6911" width="6.28515625" style="49" customWidth="1"/>
    <col min="6912" max="6912" width="45.5703125" style="49" customWidth="1"/>
    <col min="6913" max="6913" width="8.7109375" style="49" bestFit="1" customWidth="1"/>
    <col min="6914" max="6914" width="13.42578125" style="49" customWidth="1"/>
    <col min="6915" max="6915" width="12.5703125" style="49" customWidth="1"/>
    <col min="6916" max="6916" width="12.140625" style="49" customWidth="1"/>
    <col min="6917" max="6917" width="6.140625" style="49" customWidth="1"/>
    <col min="6918" max="6918" width="5.42578125" style="49" customWidth="1"/>
    <col min="6919" max="6919" width="23.7109375" style="49" customWidth="1"/>
    <col min="6920" max="6920" width="19.42578125" style="49" customWidth="1"/>
    <col min="6921" max="6921" width="11.5703125" style="49" customWidth="1"/>
    <col min="6922" max="7166" width="9.140625" style="49"/>
    <col min="7167" max="7167" width="6.28515625" style="49" customWidth="1"/>
    <col min="7168" max="7168" width="45.5703125" style="49" customWidth="1"/>
    <col min="7169" max="7169" width="8.7109375" style="49" bestFit="1" customWidth="1"/>
    <col min="7170" max="7170" width="13.42578125" style="49" customWidth="1"/>
    <col min="7171" max="7171" width="12.5703125" style="49" customWidth="1"/>
    <col min="7172" max="7172" width="12.140625" style="49" customWidth="1"/>
    <col min="7173" max="7173" width="6.140625" style="49" customWidth="1"/>
    <col min="7174" max="7174" width="5.42578125" style="49" customWidth="1"/>
    <col min="7175" max="7175" width="23.7109375" style="49" customWidth="1"/>
    <col min="7176" max="7176" width="19.42578125" style="49" customWidth="1"/>
    <col min="7177" max="7177" width="11.5703125" style="49" customWidth="1"/>
    <col min="7178" max="7422" width="9.140625" style="49"/>
    <col min="7423" max="7423" width="6.28515625" style="49" customWidth="1"/>
    <col min="7424" max="7424" width="45.5703125" style="49" customWidth="1"/>
    <col min="7425" max="7425" width="8.7109375" style="49" bestFit="1" customWidth="1"/>
    <col min="7426" max="7426" width="13.42578125" style="49" customWidth="1"/>
    <col min="7427" max="7427" width="12.5703125" style="49" customWidth="1"/>
    <col min="7428" max="7428" width="12.140625" style="49" customWidth="1"/>
    <col min="7429" max="7429" width="6.140625" style="49" customWidth="1"/>
    <col min="7430" max="7430" width="5.42578125" style="49" customWidth="1"/>
    <col min="7431" max="7431" width="23.7109375" style="49" customWidth="1"/>
    <col min="7432" max="7432" width="19.42578125" style="49" customWidth="1"/>
    <col min="7433" max="7433" width="11.5703125" style="49" customWidth="1"/>
    <col min="7434" max="7678" width="9.140625" style="49"/>
    <col min="7679" max="7679" width="6.28515625" style="49" customWidth="1"/>
    <col min="7680" max="7680" width="45.5703125" style="49" customWidth="1"/>
    <col min="7681" max="7681" width="8.7109375" style="49" bestFit="1" customWidth="1"/>
    <col min="7682" max="7682" width="13.42578125" style="49" customWidth="1"/>
    <col min="7683" max="7683" width="12.5703125" style="49" customWidth="1"/>
    <col min="7684" max="7684" width="12.140625" style="49" customWidth="1"/>
    <col min="7685" max="7685" width="6.140625" style="49" customWidth="1"/>
    <col min="7686" max="7686" width="5.42578125" style="49" customWidth="1"/>
    <col min="7687" max="7687" width="23.7109375" style="49" customWidth="1"/>
    <col min="7688" max="7688" width="19.42578125" style="49" customWidth="1"/>
    <col min="7689" max="7689" width="11.5703125" style="49" customWidth="1"/>
    <col min="7690" max="7934" width="9.140625" style="49"/>
    <col min="7935" max="7935" width="6.28515625" style="49" customWidth="1"/>
    <col min="7936" max="7936" width="45.5703125" style="49" customWidth="1"/>
    <col min="7937" max="7937" width="8.7109375" style="49" bestFit="1" customWidth="1"/>
    <col min="7938" max="7938" width="13.42578125" style="49" customWidth="1"/>
    <col min="7939" max="7939" width="12.5703125" style="49" customWidth="1"/>
    <col min="7940" max="7940" width="12.140625" style="49" customWidth="1"/>
    <col min="7941" max="7941" width="6.140625" style="49" customWidth="1"/>
    <col min="7942" max="7942" width="5.42578125" style="49" customWidth="1"/>
    <col min="7943" max="7943" width="23.7109375" style="49" customWidth="1"/>
    <col min="7944" max="7944" width="19.42578125" style="49" customWidth="1"/>
    <col min="7945" max="7945" width="11.5703125" style="49" customWidth="1"/>
    <col min="7946" max="8190" width="9.140625" style="49"/>
    <col min="8191" max="8191" width="6.28515625" style="49" customWidth="1"/>
    <col min="8192" max="8192" width="45.5703125" style="49" customWidth="1"/>
    <col min="8193" max="8193" width="8.7109375" style="49" bestFit="1" customWidth="1"/>
    <col min="8194" max="8194" width="13.42578125" style="49" customWidth="1"/>
    <col min="8195" max="8195" width="12.5703125" style="49" customWidth="1"/>
    <col min="8196" max="8196" width="12.140625" style="49" customWidth="1"/>
    <col min="8197" max="8197" width="6.140625" style="49" customWidth="1"/>
    <col min="8198" max="8198" width="5.42578125" style="49" customWidth="1"/>
    <col min="8199" max="8199" width="23.7109375" style="49" customWidth="1"/>
    <col min="8200" max="8200" width="19.42578125" style="49" customWidth="1"/>
    <col min="8201" max="8201" width="11.5703125" style="49" customWidth="1"/>
    <col min="8202" max="8446" width="9.140625" style="49"/>
    <col min="8447" max="8447" width="6.28515625" style="49" customWidth="1"/>
    <col min="8448" max="8448" width="45.5703125" style="49" customWidth="1"/>
    <col min="8449" max="8449" width="8.7109375" style="49" bestFit="1" customWidth="1"/>
    <col min="8450" max="8450" width="13.42578125" style="49" customWidth="1"/>
    <col min="8451" max="8451" width="12.5703125" style="49" customWidth="1"/>
    <col min="8452" max="8452" width="12.140625" style="49" customWidth="1"/>
    <col min="8453" max="8453" width="6.140625" style="49" customWidth="1"/>
    <col min="8454" max="8454" width="5.42578125" style="49" customWidth="1"/>
    <col min="8455" max="8455" width="23.7109375" style="49" customWidth="1"/>
    <col min="8456" max="8456" width="19.42578125" style="49" customWidth="1"/>
    <col min="8457" max="8457" width="11.5703125" style="49" customWidth="1"/>
    <col min="8458" max="8702" width="9.140625" style="49"/>
    <col min="8703" max="8703" width="6.28515625" style="49" customWidth="1"/>
    <col min="8704" max="8704" width="45.5703125" style="49" customWidth="1"/>
    <col min="8705" max="8705" width="8.7109375" style="49" bestFit="1" customWidth="1"/>
    <col min="8706" max="8706" width="13.42578125" style="49" customWidth="1"/>
    <col min="8707" max="8707" width="12.5703125" style="49" customWidth="1"/>
    <col min="8708" max="8708" width="12.140625" style="49" customWidth="1"/>
    <col min="8709" max="8709" width="6.140625" style="49" customWidth="1"/>
    <col min="8710" max="8710" width="5.42578125" style="49" customWidth="1"/>
    <col min="8711" max="8711" width="23.7109375" style="49" customWidth="1"/>
    <col min="8712" max="8712" width="19.42578125" style="49" customWidth="1"/>
    <col min="8713" max="8713" width="11.5703125" style="49" customWidth="1"/>
    <col min="8714" max="8958" width="9.140625" style="49"/>
    <col min="8959" max="8959" width="6.28515625" style="49" customWidth="1"/>
    <col min="8960" max="8960" width="45.5703125" style="49" customWidth="1"/>
    <col min="8961" max="8961" width="8.7109375" style="49" bestFit="1" customWidth="1"/>
    <col min="8962" max="8962" width="13.42578125" style="49" customWidth="1"/>
    <col min="8963" max="8963" width="12.5703125" style="49" customWidth="1"/>
    <col min="8964" max="8964" width="12.140625" style="49" customWidth="1"/>
    <col min="8965" max="8965" width="6.140625" style="49" customWidth="1"/>
    <col min="8966" max="8966" width="5.42578125" style="49" customWidth="1"/>
    <col min="8967" max="8967" width="23.7109375" style="49" customWidth="1"/>
    <col min="8968" max="8968" width="19.42578125" style="49" customWidth="1"/>
    <col min="8969" max="8969" width="11.5703125" style="49" customWidth="1"/>
    <col min="8970" max="9214" width="9.140625" style="49"/>
    <col min="9215" max="9215" width="6.28515625" style="49" customWidth="1"/>
    <col min="9216" max="9216" width="45.5703125" style="49" customWidth="1"/>
    <col min="9217" max="9217" width="8.7109375" style="49" bestFit="1" customWidth="1"/>
    <col min="9218" max="9218" width="13.42578125" style="49" customWidth="1"/>
    <col min="9219" max="9219" width="12.5703125" style="49" customWidth="1"/>
    <col min="9220" max="9220" width="12.140625" style="49" customWidth="1"/>
    <col min="9221" max="9221" width="6.140625" style="49" customWidth="1"/>
    <col min="9222" max="9222" width="5.42578125" style="49" customWidth="1"/>
    <col min="9223" max="9223" width="23.7109375" style="49" customWidth="1"/>
    <col min="9224" max="9224" width="19.42578125" style="49" customWidth="1"/>
    <col min="9225" max="9225" width="11.5703125" style="49" customWidth="1"/>
    <col min="9226" max="9470" width="9.140625" style="49"/>
    <col min="9471" max="9471" width="6.28515625" style="49" customWidth="1"/>
    <col min="9472" max="9472" width="45.5703125" style="49" customWidth="1"/>
    <col min="9473" max="9473" width="8.7109375" style="49" bestFit="1" customWidth="1"/>
    <col min="9474" max="9474" width="13.42578125" style="49" customWidth="1"/>
    <col min="9475" max="9475" width="12.5703125" style="49" customWidth="1"/>
    <col min="9476" max="9476" width="12.140625" style="49" customWidth="1"/>
    <col min="9477" max="9477" width="6.140625" style="49" customWidth="1"/>
    <col min="9478" max="9478" width="5.42578125" style="49" customWidth="1"/>
    <col min="9479" max="9479" width="23.7109375" style="49" customWidth="1"/>
    <col min="9480" max="9480" width="19.42578125" style="49" customWidth="1"/>
    <col min="9481" max="9481" width="11.5703125" style="49" customWidth="1"/>
    <col min="9482" max="9726" width="9.140625" style="49"/>
    <col min="9727" max="9727" width="6.28515625" style="49" customWidth="1"/>
    <col min="9728" max="9728" width="45.5703125" style="49" customWidth="1"/>
    <col min="9729" max="9729" width="8.7109375" style="49" bestFit="1" customWidth="1"/>
    <col min="9730" max="9730" width="13.42578125" style="49" customWidth="1"/>
    <col min="9731" max="9731" width="12.5703125" style="49" customWidth="1"/>
    <col min="9732" max="9732" width="12.140625" style="49" customWidth="1"/>
    <col min="9733" max="9733" width="6.140625" style="49" customWidth="1"/>
    <col min="9734" max="9734" width="5.42578125" style="49" customWidth="1"/>
    <col min="9735" max="9735" width="23.7109375" style="49" customWidth="1"/>
    <col min="9736" max="9736" width="19.42578125" style="49" customWidth="1"/>
    <col min="9737" max="9737" width="11.5703125" style="49" customWidth="1"/>
    <col min="9738" max="9982" width="9.140625" style="49"/>
    <col min="9983" max="9983" width="6.28515625" style="49" customWidth="1"/>
    <col min="9984" max="9984" width="45.5703125" style="49" customWidth="1"/>
    <col min="9985" max="9985" width="8.7109375" style="49" bestFit="1" customWidth="1"/>
    <col min="9986" max="9986" width="13.42578125" style="49" customWidth="1"/>
    <col min="9987" max="9987" width="12.5703125" style="49" customWidth="1"/>
    <col min="9988" max="9988" width="12.140625" style="49" customWidth="1"/>
    <col min="9989" max="9989" width="6.140625" style="49" customWidth="1"/>
    <col min="9990" max="9990" width="5.42578125" style="49" customWidth="1"/>
    <col min="9991" max="9991" width="23.7109375" style="49" customWidth="1"/>
    <col min="9992" max="9992" width="19.42578125" style="49" customWidth="1"/>
    <col min="9993" max="9993" width="11.5703125" style="49" customWidth="1"/>
    <col min="9994" max="10238" width="9.140625" style="49"/>
    <col min="10239" max="10239" width="6.28515625" style="49" customWidth="1"/>
    <col min="10240" max="10240" width="45.5703125" style="49" customWidth="1"/>
    <col min="10241" max="10241" width="8.7109375" style="49" bestFit="1" customWidth="1"/>
    <col min="10242" max="10242" width="13.42578125" style="49" customWidth="1"/>
    <col min="10243" max="10243" width="12.5703125" style="49" customWidth="1"/>
    <col min="10244" max="10244" width="12.140625" style="49" customWidth="1"/>
    <col min="10245" max="10245" width="6.140625" style="49" customWidth="1"/>
    <col min="10246" max="10246" width="5.42578125" style="49" customWidth="1"/>
    <col min="10247" max="10247" width="23.7109375" style="49" customWidth="1"/>
    <col min="10248" max="10248" width="19.42578125" style="49" customWidth="1"/>
    <col min="10249" max="10249" width="11.5703125" style="49" customWidth="1"/>
    <col min="10250" max="10494" width="9.140625" style="49"/>
    <col min="10495" max="10495" width="6.28515625" style="49" customWidth="1"/>
    <col min="10496" max="10496" width="45.5703125" style="49" customWidth="1"/>
    <col min="10497" max="10497" width="8.7109375" style="49" bestFit="1" customWidth="1"/>
    <col min="10498" max="10498" width="13.42578125" style="49" customWidth="1"/>
    <col min="10499" max="10499" width="12.5703125" style="49" customWidth="1"/>
    <col min="10500" max="10500" width="12.140625" style="49" customWidth="1"/>
    <col min="10501" max="10501" width="6.140625" style="49" customWidth="1"/>
    <col min="10502" max="10502" width="5.42578125" style="49" customWidth="1"/>
    <col min="10503" max="10503" width="23.7109375" style="49" customWidth="1"/>
    <col min="10504" max="10504" width="19.42578125" style="49" customWidth="1"/>
    <col min="10505" max="10505" width="11.5703125" style="49" customWidth="1"/>
    <col min="10506" max="10750" width="9.140625" style="49"/>
    <col min="10751" max="10751" width="6.28515625" style="49" customWidth="1"/>
    <col min="10752" max="10752" width="45.5703125" style="49" customWidth="1"/>
    <col min="10753" max="10753" width="8.7109375" style="49" bestFit="1" customWidth="1"/>
    <col min="10754" max="10754" width="13.42578125" style="49" customWidth="1"/>
    <col min="10755" max="10755" width="12.5703125" style="49" customWidth="1"/>
    <col min="10756" max="10756" width="12.140625" style="49" customWidth="1"/>
    <col min="10757" max="10757" width="6.140625" style="49" customWidth="1"/>
    <col min="10758" max="10758" width="5.42578125" style="49" customWidth="1"/>
    <col min="10759" max="10759" width="23.7109375" style="49" customWidth="1"/>
    <col min="10760" max="10760" width="19.42578125" style="49" customWidth="1"/>
    <col min="10761" max="10761" width="11.5703125" style="49" customWidth="1"/>
    <col min="10762" max="11006" width="9.140625" style="49"/>
    <col min="11007" max="11007" width="6.28515625" style="49" customWidth="1"/>
    <col min="11008" max="11008" width="45.5703125" style="49" customWidth="1"/>
    <col min="11009" max="11009" width="8.7109375" style="49" bestFit="1" customWidth="1"/>
    <col min="11010" max="11010" width="13.42578125" style="49" customWidth="1"/>
    <col min="11011" max="11011" width="12.5703125" style="49" customWidth="1"/>
    <col min="11012" max="11012" width="12.140625" style="49" customWidth="1"/>
    <col min="11013" max="11013" width="6.140625" style="49" customWidth="1"/>
    <col min="11014" max="11014" width="5.42578125" style="49" customWidth="1"/>
    <col min="11015" max="11015" width="23.7109375" style="49" customWidth="1"/>
    <col min="11016" max="11016" width="19.42578125" style="49" customWidth="1"/>
    <col min="11017" max="11017" width="11.5703125" style="49" customWidth="1"/>
    <col min="11018" max="11262" width="9.140625" style="49"/>
    <col min="11263" max="11263" width="6.28515625" style="49" customWidth="1"/>
    <col min="11264" max="11264" width="45.5703125" style="49" customWidth="1"/>
    <col min="11265" max="11265" width="8.7109375" style="49" bestFit="1" customWidth="1"/>
    <col min="11266" max="11266" width="13.42578125" style="49" customWidth="1"/>
    <col min="11267" max="11267" width="12.5703125" style="49" customWidth="1"/>
    <col min="11268" max="11268" width="12.140625" style="49" customWidth="1"/>
    <col min="11269" max="11269" width="6.140625" style="49" customWidth="1"/>
    <col min="11270" max="11270" width="5.42578125" style="49" customWidth="1"/>
    <col min="11271" max="11271" width="23.7109375" style="49" customWidth="1"/>
    <col min="11272" max="11272" width="19.42578125" style="49" customWidth="1"/>
    <col min="11273" max="11273" width="11.5703125" style="49" customWidth="1"/>
    <col min="11274" max="11518" width="9.140625" style="49"/>
    <col min="11519" max="11519" width="6.28515625" style="49" customWidth="1"/>
    <col min="11520" max="11520" width="45.5703125" style="49" customWidth="1"/>
    <col min="11521" max="11521" width="8.7109375" style="49" bestFit="1" customWidth="1"/>
    <col min="11522" max="11522" width="13.42578125" style="49" customWidth="1"/>
    <col min="11523" max="11523" width="12.5703125" style="49" customWidth="1"/>
    <col min="11524" max="11524" width="12.140625" style="49" customWidth="1"/>
    <col min="11525" max="11525" width="6.140625" style="49" customWidth="1"/>
    <col min="11526" max="11526" width="5.42578125" style="49" customWidth="1"/>
    <col min="11527" max="11527" width="23.7109375" style="49" customWidth="1"/>
    <col min="11528" max="11528" width="19.42578125" style="49" customWidth="1"/>
    <col min="11529" max="11529" width="11.5703125" style="49" customWidth="1"/>
    <col min="11530" max="11774" width="9.140625" style="49"/>
    <col min="11775" max="11775" width="6.28515625" style="49" customWidth="1"/>
    <col min="11776" max="11776" width="45.5703125" style="49" customWidth="1"/>
    <col min="11777" max="11777" width="8.7109375" style="49" bestFit="1" customWidth="1"/>
    <col min="11778" max="11778" width="13.42578125" style="49" customWidth="1"/>
    <col min="11779" max="11779" width="12.5703125" style="49" customWidth="1"/>
    <col min="11780" max="11780" width="12.140625" style="49" customWidth="1"/>
    <col min="11781" max="11781" width="6.140625" style="49" customWidth="1"/>
    <col min="11782" max="11782" width="5.42578125" style="49" customWidth="1"/>
    <col min="11783" max="11783" width="23.7109375" style="49" customWidth="1"/>
    <col min="11784" max="11784" width="19.42578125" style="49" customWidth="1"/>
    <col min="11785" max="11785" width="11.5703125" style="49" customWidth="1"/>
    <col min="11786" max="12030" width="9.140625" style="49"/>
    <col min="12031" max="12031" width="6.28515625" style="49" customWidth="1"/>
    <col min="12032" max="12032" width="45.5703125" style="49" customWidth="1"/>
    <col min="12033" max="12033" width="8.7109375" style="49" bestFit="1" customWidth="1"/>
    <col min="12034" max="12034" width="13.42578125" style="49" customWidth="1"/>
    <col min="12035" max="12035" width="12.5703125" style="49" customWidth="1"/>
    <col min="12036" max="12036" width="12.140625" style="49" customWidth="1"/>
    <col min="12037" max="12037" width="6.140625" style="49" customWidth="1"/>
    <col min="12038" max="12038" width="5.42578125" style="49" customWidth="1"/>
    <col min="12039" max="12039" width="23.7109375" style="49" customWidth="1"/>
    <col min="12040" max="12040" width="19.42578125" style="49" customWidth="1"/>
    <col min="12041" max="12041" width="11.5703125" style="49" customWidth="1"/>
    <col min="12042" max="12286" width="9.140625" style="49"/>
    <col min="12287" max="12287" width="6.28515625" style="49" customWidth="1"/>
    <col min="12288" max="12288" width="45.5703125" style="49" customWidth="1"/>
    <col min="12289" max="12289" width="8.7109375" style="49" bestFit="1" customWidth="1"/>
    <col min="12290" max="12290" width="13.42578125" style="49" customWidth="1"/>
    <col min="12291" max="12291" width="12.5703125" style="49" customWidth="1"/>
    <col min="12292" max="12292" width="12.140625" style="49" customWidth="1"/>
    <col min="12293" max="12293" width="6.140625" style="49" customWidth="1"/>
    <col min="12294" max="12294" width="5.42578125" style="49" customWidth="1"/>
    <col min="12295" max="12295" width="23.7109375" style="49" customWidth="1"/>
    <col min="12296" max="12296" width="19.42578125" style="49" customWidth="1"/>
    <col min="12297" max="12297" width="11.5703125" style="49" customWidth="1"/>
    <col min="12298" max="12542" width="9.140625" style="49"/>
    <col min="12543" max="12543" width="6.28515625" style="49" customWidth="1"/>
    <col min="12544" max="12544" width="45.5703125" style="49" customWidth="1"/>
    <col min="12545" max="12545" width="8.7109375" style="49" bestFit="1" customWidth="1"/>
    <col min="12546" max="12546" width="13.42578125" style="49" customWidth="1"/>
    <col min="12547" max="12547" width="12.5703125" style="49" customWidth="1"/>
    <col min="12548" max="12548" width="12.140625" style="49" customWidth="1"/>
    <col min="12549" max="12549" width="6.140625" style="49" customWidth="1"/>
    <col min="12550" max="12550" width="5.42578125" style="49" customWidth="1"/>
    <col min="12551" max="12551" width="23.7109375" style="49" customWidth="1"/>
    <col min="12552" max="12552" width="19.42578125" style="49" customWidth="1"/>
    <col min="12553" max="12553" width="11.5703125" style="49" customWidth="1"/>
    <col min="12554" max="12798" width="9.140625" style="49"/>
    <col min="12799" max="12799" width="6.28515625" style="49" customWidth="1"/>
    <col min="12800" max="12800" width="45.5703125" style="49" customWidth="1"/>
    <col min="12801" max="12801" width="8.7109375" style="49" bestFit="1" customWidth="1"/>
    <col min="12802" max="12802" width="13.42578125" style="49" customWidth="1"/>
    <col min="12803" max="12803" width="12.5703125" style="49" customWidth="1"/>
    <col min="12804" max="12804" width="12.140625" style="49" customWidth="1"/>
    <col min="12805" max="12805" width="6.140625" style="49" customWidth="1"/>
    <col min="12806" max="12806" width="5.42578125" style="49" customWidth="1"/>
    <col min="12807" max="12807" width="23.7109375" style="49" customWidth="1"/>
    <col min="12808" max="12808" width="19.42578125" style="49" customWidth="1"/>
    <col min="12809" max="12809" width="11.5703125" style="49" customWidth="1"/>
    <col min="12810" max="13054" width="9.140625" style="49"/>
    <col min="13055" max="13055" width="6.28515625" style="49" customWidth="1"/>
    <col min="13056" max="13056" width="45.5703125" style="49" customWidth="1"/>
    <col min="13057" max="13057" width="8.7109375" style="49" bestFit="1" customWidth="1"/>
    <col min="13058" max="13058" width="13.42578125" style="49" customWidth="1"/>
    <col min="13059" max="13059" width="12.5703125" style="49" customWidth="1"/>
    <col min="13060" max="13060" width="12.140625" style="49" customWidth="1"/>
    <col min="13061" max="13061" width="6.140625" style="49" customWidth="1"/>
    <col min="13062" max="13062" width="5.42578125" style="49" customWidth="1"/>
    <col min="13063" max="13063" width="23.7109375" style="49" customWidth="1"/>
    <col min="13064" max="13064" width="19.42578125" style="49" customWidth="1"/>
    <col min="13065" max="13065" width="11.5703125" style="49" customWidth="1"/>
    <col min="13066" max="13310" width="9.140625" style="49"/>
    <col min="13311" max="13311" width="6.28515625" style="49" customWidth="1"/>
    <col min="13312" max="13312" width="45.5703125" style="49" customWidth="1"/>
    <col min="13313" max="13313" width="8.7109375" style="49" bestFit="1" customWidth="1"/>
    <col min="13314" max="13314" width="13.42578125" style="49" customWidth="1"/>
    <col min="13315" max="13315" width="12.5703125" style="49" customWidth="1"/>
    <col min="13316" max="13316" width="12.140625" style="49" customWidth="1"/>
    <col min="13317" max="13317" width="6.140625" style="49" customWidth="1"/>
    <col min="13318" max="13318" width="5.42578125" style="49" customWidth="1"/>
    <col min="13319" max="13319" width="23.7109375" style="49" customWidth="1"/>
    <col min="13320" max="13320" width="19.42578125" style="49" customWidth="1"/>
    <col min="13321" max="13321" width="11.5703125" style="49" customWidth="1"/>
    <col min="13322" max="13566" width="9.140625" style="49"/>
    <col min="13567" max="13567" width="6.28515625" style="49" customWidth="1"/>
    <col min="13568" max="13568" width="45.5703125" style="49" customWidth="1"/>
    <col min="13569" max="13569" width="8.7109375" style="49" bestFit="1" customWidth="1"/>
    <col min="13570" max="13570" width="13.42578125" style="49" customWidth="1"/>
    <col min="13571" max="13571" width="12.5703125" style="49" customWidth="1"/>
    <col min="13572" max="13572" width="12.140625" style="49" customWidth="1"/>
    <col min="13573" max="13573" width="6.140625" style="49" customWidth="1"/>
    <col min="13574" max="13574" width="5.42578125" style="49" customWidth="1"/>
    <col min="13575" max="13575" width="23.7109375" style="49" customWidth="1"/>
    <col min="13576" max="13576" width="19.42578125" style="49" customWidth="1"/>
    <col min="13577" max="13577" width="11.5703125" style="49" customWidth="1"/>
    <col min="13578" max="13822" width="9.140625" style="49"/>
    <col min="13823" max="13823" width="6.28515625" style="49" customWidth="1"/>
    <col min="13824" max="13824" width="45.5703125" style="49" customWidth="1"/>
    <col min="13825" max="13825" width="8.7109375" style="49" bestFit="1" customWidth="1"/>
    <col min="13826" max="13826" width="13.42578125" style="49" customWidth="1"/>
    <col min="13827" max="13827" width="12.5703125" style="49" customWidth="1"/>
    <col min="13828" max="13828" width="12.140625" style="49" customWidth="1"/>
    <col min="13829" max="13829" width="6.140625" style="49" customWidth="1"/>
    <col min="13830" max="13830" width="5.42578125" style="49" customWidth="1"/>
    <col min="13831" max="13831" width="23.7109375" style="49" customWidth="1"/>
    <col min="13832" max="13832" width="19.42578125" style="49" customWidth="1"/>
    <col min="13833" max="13833" width="11.5703125" style="49" customWidth="1"/>
    <col min="13834" max="14078" width="9.140625" style="49"/>
    <col min="14079" max="14079" width="6.28515625" style="49" customWidth="1"/>
    <col min="14080" max="14080" width="45.5703125" style="49" customWidth="1"/>
    <col min="14081" max="14081" width="8.7109375" style="49" bestFit="1" customWidth="1"/>
    <col min="14082" max="14082" width="13.42578125" style="49" customWidth="1"/>
    <col min="14083" max="14083" width="12.5703125" style="49" customWidth="1"/>
    <col min="14084" max="14084" width="12.140625" style="49" customWidth="1"/>
    <col min="14085" max="14085" width="6.140625" style="49" customWidth="1"/>
    <col min="14086" max="14086" width="5.42578125" style="49" customWidth="1"/>
    <col min="14087" max="14087" width="23.7109375" style="49" customWidth="1"/>
    <col min="14088" max="14088" width="19.42578125" style="49" customWidth="1"/>
    <col min="14089" max="14089" width="11.5703125" style="49" customWidth="1"/>
    <col min="14090" max="14334" width="9.140625" style="49"/>
    <col min="14335" max="14335" width="6.28515625" style="49" customWidth="1"/>
    <col min="14336" max="14336" width="45.5703125" style="49" customWidth="1"/>
    <col min="14337" max="14337" width="8.7109375" style="49" bestFit="1" customWidth="1"/>
    <col min="14338" max="14338" width="13.42578125" style="49" customWidth="1"/>
    <col min="14339" max="14339" width="12.5703125" style="49" customWidth="1"/>
    <col min="14340" max="14340" width="12.140625" style="49" customWidth="1"/>
    <col min="14341" max="14341" width="6.140625" style="49" customWidth="1"/>
    <col min="14342" max="14342" width="5.42578125" style="49" customWidth="1"/>
    <col min="14343" max="14343" width="23.7109375" style="49" customWidth="1"/>
    <col min="14344" max="14344" width="19.42578125" style="49" customWidth="1"/>
    <col min="14345" max="14345" width="11.5703125" style="49" customWidth="1"/>
    <col min="14346" max="14590" width="9.140625" style="49"/>
    <col min="14591" max="14591" width="6.28515625" style="49" customWidth="1"/>
    <col min="14592" max="14592" width="45.5703125" style="49" customWidth="1"/>
    <col min="14593" max="14593" width="8.7109375" style="49" bestFit="1" customWidth="1"/>
    <col min="14594" max="14594" width="13.42578125" style="49" customWidth="1"/>
    <col min="14595" max="14595" width="12.5703125" style="49" customWidth="1"/>
    <col min="14596" max="14596" width="12.140625" style="49" customWidth="1"/>
    <col min="14597" max="14597" width="6.140625" style="49" customWidth="1"/>
    <col min="14598" max="14598" width="5.42578125" style="49" customWidth="1"/>
    <col min="14599" max="14599" width="23.7109375" style="49" customWidth="1"/>
    <col min="14600" max="14600" width="19.42578125" style="49" customWidth="1"/>
    <col min="14601" max="14601" width="11.5703125" style="49" customWidth="1"/>
    <col min="14602" max="14846" width="9.140625" style="49"/>
    <col min="14847" max="14847" width="6.28515625" style="49" customWidth="1"/>
    <col min="14848" max="14848" width="45.5703125" style="49" customWidth="1"/>
    <col min="14849" max="14849" width="8.7109375" style="49" bestFit="1" customWidth="1"/>
    <col min="14850" max="14850" width="13.42578125" style="49" customWidth="1"/>
    <col min="14851" max="14851" width="12.5703125" style="49" customWidth="1"/>
    <col min="14852" max="14852" width="12.140625" style="49" customWidth="1"/>
    <col min="14853" max="14853" width="6.140625" style="49" customWidth="1"/>
    <col min="14854" max="14854" width="5.42578125" style="49" customWidth="1"/>
    <col min="14855" max="14855" width="23.7109375" style="49" customWidth="1"/>
    <col min="14856" max="14856" width="19.42578125" style="49" customWidth="1"/>
    <col min="14857" max="14857" width="11.5703125" style="49" customWidth="1"/>
    <col min="14858" max="15102" width="9.140625" style="49"/>
    <col min="15103" max="15103" width="6.28515625" style="49" customWidth="1"/>
    <col min="15104" max="15104" width="45.5703125" style="49" customWidth="1"/>
    <col min="15105" max="15105" width="8.7109375" style="49" bestFit="1" customWidth="1"/>
    <col min="15106" max="15106" width="13.42578125" style="49" customWidth="1"/>
    <col min="15107" max="15107" width="12.5703125" style="49" customWidth="1"/>
    <col min="15108" max="15108" width="12.140625" style="49" customWidth="1"/>
    <col min="15109" max="15109" width="6.140625" style="49" customWidth="1"/>
    <col min="15110" max="15110" width="5.42578125" style="49" customWidth="1"/>
    <col min="15111" max="15111" width="23.7109375" style="49" customWidth="1"/>
    <col min="15112" max="15112" width="19.42578125" style="49" customWidth="1"/>
    <col min="15113" max="15113" width="11.5703125" style="49" customWidth="1"/>
    <col min="15114" max="15358" width="9.140625" style="49"/>
    <col min="15359" max="15359" width="6.28515625" style="49" customWidth="1"/>
    <col min="15360" max="15360" width="45.5703125" style="49" customWidth="1"/>
    <col min="15361" max="15361" width="8.7109375" style="49" bestFit="1" customWidth="1"/>
    <col min="15362" max="15362" width="13.42578125" style="49" customWidth="1"/>
    <col min="15363" max="15363" width="12.5703125" style="49" customWidth="1"/>
    <col min="15364" max="15364" width="12.140625" style="49" customWidth="1"/>
    <col min="15365" max="15365" width="6.140625" style="49" customWidth="1"/>
    <col min="15366" max="15366" width="5.42578125" style="49" customWidth="1"/>
    <col min="15367" max="15367" width="23.7109375" style="49" customWidth="1"/>
    <col min="15368" max="15368" width="19.42578125" style="49" customWidth="1"/>
    <col min="15369" max="15369" width="11.5703125" style="49" customWidth="1"/>
    <col min="15370" max="15614" width="9.140625" style="49"/>
    <col min="15615" max="15615" width="6.28515625" style="49" customWidth="1"/>
    <col min="15616" max="15616" width="45.5703125" style="49" customWidth="1"/>
    <col min="15617" max="15617" width="8.7109375" style="49" bestFit="1" customWidth="1"/>
    <col min="15618" max="15618" width="13.42578125" style="49" customWidth="1"/>
    <col min="15619" max="15619" width="12.5703125" style="49" customWidth="1"/>
    <col min="15620" max="15620" width="12.140625" style="49" customWidth="1"/>
    <col min="15621" max="15621" width="6.140625" style="49" customWidth="1"/>
    <col min="15622" max="15622" width="5.42578125" style="49" customWidth="1"/>
    <col min="15623" max="15623" width="23.7109375" style="49" customWidth="1"/>
    <col min="15624" max="15624" width="19.42578125" style="49" customWidth="1"/>
    <col min="15625" max="15625" width="11.5703125" style="49" customWidth="1"/>
    <col min="15626" max="15870" width="9.140625" style="49"/>
    <col min="15871" max="15871" width="6.28515625" style="49" customWidth="1"/>
    <col min="15872" max="15872" width="45.5703125" style="49" customWidth="1"/>
    <col min="15873" max="15873" width="8.7109375" style="49" bestFit="1" customWidth="1"/>
    <col min="15874" max="15874" width="13.42578125" style="49" customWidth="1"/>
    <col min="15875" max="15875" width="12.5703125" style="49" customWidth="1"/>
    <col min="15876" max="15876" width="12.140625" style="49" customWidth="1"/>
    <col min="15877" max="15877" width="6.140625" style="49" customWidth="1"/>
    <col min="15878" max="15878" width="5.42578125" style="49" customWidth="1"/>
    <col min="15879" max="15879" width="23.7109375" style="49" customWidth="1"/>
    <col min="15880" max="15880" width="19.42578125" style="49" customWidth="1"/>
    <col min="15881" max="15881" width="11.5703125" style="49" customWidth="1"/>
    <col min="15882" max="16126" width="9.140625" style="49"/>
    <col min="16127" max="16127" width="6.28515625" style="49" customWidth="1"/>
    <col min="16128" max="16128" width="45.5703125" style="49" customWidth="1"/>
    <col min="16129" max="16129" width="8.7109375" style="49" bestFit="1" customWidth="1"/>
    <col min="16130" max="16130" width="13.42578125" style="49" customWidth="1"/>
    <col min="16131" max="16131" width="12.5703125" style="49" customWidth="1"/>
    <col min="16132" max="16132" width="12.140625" style="49" customWidth="1"/>
    <col min="16133" max="16133" width="6.140625" style="49" customWidth="1"/>
    <col min="16134" max="16134" width="5.42578125" style="49" customWidth="1"/>
    <col min="16135" max="16135" width="23.7109375" style="49" customWidth="1"/>
    <col min="16136" max="16136" width="19.42578125" style="49" customWidth="1"/>
    <col min="16137" max="16137" width="11.5703125" style="49" customWidth="1"/>
    <col min="16138" max="16384" width="9.140625" style="49"/>
  </cols>
  <sheetData>
    <row r="1" spans="1:6" x14ac:dyDescent="0.25">
      <c r="A1" s="47"/>
      <c r="B1" s="48"/>
      <c r="C1" s="48"/>
      <c r="D1" s="244" t="s">
        <v>206</v>
      </c>
      <c r="E1" s="244"/>
      <c r="F1" s="244"/>
    </row>
    <row r="2" spans="1:6" x14ac:dyDescent="0.25">
      <c r="D2" s="40"/>
      <c r="E2" s="2"/>
      <c r="F2" s="2"/>
    </row>
    <row r="3" spans="1:6" x14ac:dyDescent="0.25">
      <c r="C3" s="47"/>
      <c r="D3" s="244" t="s">
        <v>519</v>
      </c>
      <c r="E3" s="244"/>
      <c r="F3" s="244"/>
    </row>
    <row r="7" spans="1:6" x14ac:dyDescent="0.25">
      <c r="A7" s="254" t="s">
        <v>211</v>
      </c>
      <c r="B7" s="254"/>
      <c r="C7" s="254"/>
      <c r="D7" s="254"/>
      <c r="E7" s="254"/>
      <c r="F7" s="254"/>
    </row>
    <row r="8" spans="1:6" x14ac:dyDescent="0.25">
      <c r="A8" s="133"/>
      <c r="B8" s="133"/>
      <c r="C8" s="133"/>
      <c r="D8" s="133"/>
      <c r="E8" s="133"/>
      <c r="F8" s="133"/>
    </row>
    <row r="9" spans="1:6" ht="30" customHeight="1" x14ac:dyDescent="0.25">
      <c r="A9" s="255" t="s">
        <v>57</v>
      </c>
      <c r="B9" s="255"/>
      <c r="C9" s="255"/>
      <c r="D9" s="255"/>
      <c r="E9" s="255"/>
      <c r="F9" s="255"/>
    </row>
    <row r="10" spans="1:6" x14ac:dyDescent="0.25">
      <c r="A10" s="125"/>
      <c r="B10" s="125"/>
      <c r="C10" s="125"/>
      <c r="D10" s="125"/>
      <c r="E10" s="125"/>
      <c r="F10" s="125"/>
    </row>
    <row r="11" spans="1:6" ht="18" customHeight="1" x14ac:dyDescent="0.25">
      <c r="A11" s="256" t="s">
        <v>3</v>
      </c>
      <c r="B11" s="257" t="s">
        <v>4</v>
      </c>
      <c r="C11" s="256" t="s">
        <v>58</v>
      </c>
      <c r="D11" s="257" t="s">
        <v>6</v>
      </c>
      <c r="E11" s="256" t="s">
        <v>72</v>
      </c>
      <c r="F11" s="258" t="s">
        <v>7</v>
      </c>
    </row>
    <row r="12" spans="1:6" ht="18" customHeight="1" x14ac:dyDescent="0.25">
      <c r="A12" s="256"/>
      <c r="B12" s="257"/>
      <c r="C12" s="256"/>
      <c r="D12" s="257"/>
      <c r="E12" s="256"/>
      <c r="F12" s="259"/>
    </row>
    <row r="13" spans="1:6" ht="120" customHeight="1" x14ac:dyDescent="0.25">
      <c r="A13" s="126" t="s">
        <v>212</v>
      </c>
      <c r="B13" s="127" t="s">
        <v>213</v>
      </c>
      <c r="C13" s="126"/>
      <c r="D13" s="128"/>
      <c r="E13" s="128"/>
      <c r="F13" s="128"/>
    </row>
    <row r="14" spans="1:6" ht="20.100000000000001" customHeight="1" x14ac:dyDescent="0.25">
      <c r="A14" s="129" t="s">
        <v>21</v>
      </c>
      <c r="B14" s="127" t="s">
        <v>214</v>
      </c>
      <c r="C14" s="126" t="s">
        <v>60</v>
      </c>
      <c r="D14" s="128">
        <v>2000</v>
      </c>
      <c r="E14" s="128">
        <f>D14*0.22</f>
        <v>440</v>
      </c>
      <c r="F14" s="128">
        <f t="shared" ref="F14:F21" si="0">SUM(D14:E14)</f>
        <v>2440</v>
      </c>
    </row>
    <row r="15" spans="1:6" ht="20.100000000000001" customHeight="1" x14ac:dyDescent="0.25">
      <c r="A15" s="129" t="s">
        <v>23</v>
      </c>
      <c r="B15" s="127" t="s">
        <v>215</v>
      </c>
      <c r="C15" s="126" t="s">
        <v>60</v>
      </c>
      <c r="D15" s="128">
        <v>2400</v>
      </c>
      <c r="E15" s="128">
        <f t="shared" ref="E15:E21" si="1">D15*0.22</f>
        <v>528</v>
      </c>
      <c r="F15" s="128">
        <f t="shared" si="0"/>
        <v>2928</v>
      </c>
    </row>
    <row r="16" spans="1:6" ht="20.100000000000001" customHeight="1" x14ac:dyDescent="0.25">
      <c r="A16" s="126" t="s">
        <v>25</v>
      </c>
      <c r="B16" s="127" t="s">
        <v>216</v>
      </c>
      <c r="C16" s="126" t="s">
        <v>60</v>
      </c>
      <c r="D16" s="128">
        <v>2700</v>
      </c>
      <c r="E16" s="128">
        <f t="shared" si="1"/>
        <v>594</v>
      </c>
      <c r="F16" s="128">
        <f t="shared" si="0"/>
        <v>3294</v>
      </c>
    </row>
    <row r="17" spans="1:6" ht="20.100000000000001" customHeight="1" x14ac:dyDescent="0.25">
      <c r="A17" s="126" t="s">
        <v>27</v>
      </c>
      <c r="B17" s="127" t="s">
        <v>217</v>
      </c>
      <c r="C17" s="126" t="s">
        <v>60</v>
      </c>
      <c r="D17" s="128">
        <v>3000</v>
      </c>
      <c r="E17" s="128">
        <f t="shared" si="1"/>
        <v>660</v>
      </c>
      <c r="F17" s="128">
        <f t="shared" si="0"/>
        <v>3660</v>
      </c>
    </row>
    <row r="18" spans="1:6" ht="20.100000000000001" customHeight="1" x14ac:dyDescent="0.25">
      <c r="A18" s="126" t="s">
        <v>80</v>
      </c>
      <c r="B18" s="127" t="s">
        <v>218</v>
      </c>
      <c r="C18" s="126" t="s">
        <v>60</v>
      </c>
      <c r="D18" s="128">
        <v>3300</v>
      </c>
      <c r="E18" s="128">
        <f t="shared" si="1"/>
        <v>726</v>
      </c>
      <c r="F18" s="128">
        <f t="shared" si="0"/>
        <v>4026</v>
      </c>
    </row>
    <row r="19" spans="1:6" ht="20.100000000000001" customHeight="1" x14ac:dyDescent="0.25">
      <c r="A19" s="126" t="s">
        <v>171</v>
      </c>
      <c r="B19" s="127" t="s">
        <v>219</v>
      </c>
      <c r="C19" s="126" t="s">
        <v>220</v>
      </c>
      <c r="D19" s="128">
        <v>260</v>
      </c>
      <c r="E19" s="128">
        <f t="shared" si="1"/>
        <v>57.2</v>
      </c>
      <c r="F19" s="128">
        <f t="shared" si="0"/>
        <v>317.2</v>
      </c>
    </row>
    <row r="20" spans="1:6" ht="20.100000000000001" customHeight="1" x14ac:dyDescent="0.25">
      <c r="A20" s="126" t="s">
        <v>172</v>
      </c>
      <c r="B20" s="127" t="s">
        <v>221</v>
      </c>
      <c r="C20" s="126" t="s">
        <v>220</v>
      </c>
      <c r="D20" s="128">
        <v>285</v>
      </c>
      <c r="E20" s="128">
        <f t="shared" si="1"/>
        <v>62.7</v>
      </c>
      <c r="F20" s="128">
        <f t="shared" si="0"/>
        <v>347.7</v>
      </c>
    </row>
    <row r="21" spans="1:6" ht="20.100000000000001" customHeight="1" x14ac:dyDescent="0.25">
      <c r="A21" s="126" t="s">
        <v>173</v>
      </c>
      <c r="B21" s="127" t="s">
        <v>222</v>
      </c>
      <c r="C21" s="126" t="s">
        <v>220</v>
      </c>
      <c r="D21" s="128">
        <v>300</v>
      </c>
      <c r="E21" s="128">
        <f t="shared" si="1"/>
        <v>66</v>
      </c>
      <c r="F21" s="128">
        <f t="shared" si="0"/>
        <v>366</v>
      </c>
    </row>
    <row r="22" spans="1:6" x14ac:dyDescent="0.25">
      <c r="A22" s="130"/>
      <c r="B22" s="131"/>
      <c r="C22" s="130"/>
      <c r="D22" s="132"/>
      <c r="E22" s="132"/>
      <c r="F22" s="132"/>
    </row>
    <row r="23" spans="1:6" ht="20.100000000000001" customHeight="1" x14ac:dyDescent="0.2">
      <c r="A23" s="46" t="s">
        <v>70</v>
      </c>
    </row>
    <row r="24" spans="1:6" x14ac:dyDescent="0.2">
      <c r="A24" s="46"/>
    </row>
    <row r="25" spans="1:6" x14ac:dyDescent="0.25">
      <c r="B25" s="212"/>
      <c r="C25" s="212"/>
    </row>
    <row r="26" spans="1:6" s="60" customFormat="1" x14ac:dyDescent="0.25">
      <c r="B26" s="212"/>
      <c r="C26" s="212"/>
    </row>
  </sheetData>
  <mergeCells count="12">
    <mergeCell ref="D1:F1"/>
    <mergeCell ref="B25:C25"/>
    <mergeCell ref="B26:C26"/>
    <mergeCell ref="D3:F3"/>
    <mergeCell ref="A7:F7"/>
    <mergeCell ref="A9:F9"/>
    <mergeCell ref="A11:A12"/>
    <mergeCell ref="B11:B12"/>
    <mergeCell ref="C11:C12"/>
    <mergeCell ref="D11:D12"/>
    <mergeCell ref="E11:E12"/>
    <mergeCell ref="F11:F12"/>
  </mergeCells>
  <pageMargins left="0.51181102362204722" right="0" top="0.74803149606299213" bottom="0.74803149606299213"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workbookViewId="0">
      <selection activeCell="K10" sqref="K10"/>
    </sheetView>
  </sheetViews>
  <sheetFormatPr defaultColWidth="4.5703125" defaultRowHeight="15.75" x14ac:dyDescent="0.25"/>
  <cols>
    <col min="1" max="1" width="9.140625" style="104" customWidth="1"/>
    <col min="2" max="2" width="39.42578125" style="104" customWidth="1"/>
    <col min="3" max="3" width="9.7109375" style="104" customWidth="1"/>
    <col min="4" max="6" width="14.140625" style="104" customWidth="1"/>
    <col min="7" max="253" width="9.140625" style="104" customWidth="1"/>
    <col min="254" max="16384" width="4.5703125" style="104"/>
  </cols>
  <sheetData>
    <row r="1" spans="1:6" x14ac:dyDescent="0.25">
      <c r="A1" s="106"/>
      <c r="B1" s="106"/>
      <c r="C1" s="106"/>
      <c r="D1" s="244" t="s">
        <v>223</v>
      </c>
      <c r="E1" s="244"/>
      <c r="F1" s="244"/>
    </row>
    <row r="2" spans="1:6" x14ac:dyDescent="0.25">
      <c r="A2" s="106"/>
      <c r="B2" s="106"/>
      <c r="C2" s="106"/>
      <c r="D2" s="40"/>
      <c r="E2" s="2"/>
      <c r="F2" s="2"/>
    </row>
    <row r="3" spans="1:6" x14ac:dyDescent="0.25">
      <c r="A3" s="106"/>
      <c r="B3" s="106"/>
      <c r="C3" s="106"/>
      <c r="D3" s="244" t="s">
        <v>519</v>
      </c>
      <c r="E3" s="244"/>
      <c r="F3" s="244"/>
    </row>
    <row r="4" spans="1:6" x14ac:dyDescent="0.25">
      <c r="A4" s="106"/>
      <c r="B4" s="106"/>
      <c r="C4" s="106"/>
      <c r="D4" s="110"/>
      <c r="E4" s="111"/>
      <c r="F4" s="111"/>
    </row>
    <row r="5" spans="1:6" x14ac:dyDescent="0.25">
      <c r="A5" s="106"/>
      <c r="B5" s="106"/>
      <c r="C5" s="106"/>
      <c r="D5" s="110"/>
      <c r="E5" s="111"/>
      <c r="F5" s="111"/>
    </row>
    <row r="6" spans="1:6" x14ac:dyDescent="0.25">
      <c r="A6" s="106"/>
      <c r="B6" s="106"/>
      <c r="C6" s="106"/>
      <c r="D6" s="262"/>
      <c r="E6" s="262"/>
      <c r="F6" s="262"/>
    </row>
    <row r="9" spans="1:6" x14ac:dyDescent="0.25">
      <c r="A9" s="263" t="s">
        <v>207</v>
      </c>
      <c r="B9" s="263"/>
      <c r="C9" s="263"/>
      <c r="D9" s="263"/>
      <c r="E9" s="263"/>
      <c r="F9" s="263"/>
    </row>
    <row r="10" spans="1:6" x14ac:dyDescent="0.25">
      <c r="A10" s="264"/>
      <c r="B10" s="264"/>
      <c r="C10" s="264"/>
      <c r="D10" s="264"/>
      <c r="E10" s="264"/>
      <c r="F10" s="264"/>
    </row>
    <row r="11" spans="1:6" x14ac:dyDescent="0.25">
      <c r="A11" s="265" t="s">
        <v>44</v>
      </c>
      <c r="B11" s="265"/>
      <c r="C11" s="265"/>
      <c r="D11" s="265"/>
      <c r="E11" s="265"/>
      <c r="F11" s="265"/>
    </row>
    <row r="12" spans="1:6" x14ac:dyDescent="0.25">
      <c r="A12" s="266"/>
      <c r="B12" s="266"/>
      <c r="C12" s="266"/>
      <c r="D12" s="266"/>
      <c r="E12" s="266"/>
      <c r="F12" s="266"/>
    </row>
    <row r="13" spans="1:6" ht="20.100000000000001" customHeight="1" x14ac:dyDescent="0.25">
      <c r="A13" s="209" t="s">
        <v>208</v>
      </c>
      <c r="B13" s="209"/>
      <c r="C13" s="209" t="s">
        <v>5</v>
      </c>
      <c r="D13" s="209" t="s">
        <v>6</v>
      </c>
      <c r="E13" s="209" t="s">
        <v>12</v>
      </c>
      <c r="F13" s="209" t="s">
        <v>7</v>
      </c>
    </row>
    <row r="14" spans="1:6" ht="20.100000000000001" customHeight="1" x14ac:dyDescent="0.25">
      <c r="A14" s="209"/>
      <c r="B14" s="209"/>
      <c r="C14" s="209"/>
      <c r="D14" s="209"/>
      <c r="E14" s="209"/>
      <c r="F14" s="209"/>
    </row>
    <row r="15" spans="1:6" ht="90" customHeight="1" x14ac:dyDescent="0.25">
      <c r="A15" s="260" t="s">
        <v>209</v>
      </c>
      <c r="B15" s="261"/>
      <c r="C15" s="4" t="s">
        <v>210</v>
      </c>
      <c r="D15" s="115">
        <v>93500</v>
      </c>
      <c r="E15" s="116">
        <f>D15*0.22</f>
        <v>20570</v>
      </c>
      <c r="F15" s="115">
        <f>SUM(D15:E15)</f>
        <v>114070</v>
      </c>
    </row>
    <row r="16" spans="1:6" s="121" customFormat="1" x14ac:dyDescent="0.25">
      <c r="A16" s="117"/>
      <c r="B16" s="117"/>
      <c r="C16" s="118"/>
      <c r="D16" s="119"/>
      <c r="E16" s="120"/>
      <c r="F16" s="119"/>
    </row>
    <row r="17" spans="1:5" s="121" customFormat="1" x14ac:dyDescent="0.25">
      <c r="A17" s="46" t="s">
        <v>70</v>
      </c>
    </row>
    <row r="18" spans="1:5" s="121" customFormat="1" x14ac:dyDescent="0.25">
      <c r="A18" s="122"/>
    </row>
    <row r="20" spans="1:5" x14ac:dyDescent="0.25">
      <c r="E20" s="106"/>
    </row>
  </sheetData>
  <mergeCells count="13">
    <mergeCell ref="D1:F1"/>
    <mergeCell ref="A15:B15"/>
    <mergeCell ref="D3:F3"/>
    <mergeCell ref="D6:F6"/>
    <mergeCell ref="A9:F9"/>
    <mergeCell ref="A10:F10"/>
    <mergeCell ref="A11:F11"/>
    <mergeCell ref="A12:F12"/>
    <mergeCell ref="A13:B14"/>
    <mergeCell ref="C13:C14"/>
    <mergeCell ref="D13:D14"/>
    <mergeCell ref="E13:E14"/>
    <mergeCell ref="F13:F14"/>
  </mergeCells>
  <pageMargins left="0.31496062992125984" right="0" top="0.74803149606299213" bottom="0.74803149606299213" header="0.31496062992125984" footer="0.31496062992125984"/>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8"/>
  <sheetViews>
    <sheetView zoomScaleNormal="100" workbookViewId="0">
      <selection activeCell="K8" sqref="K8"/>
    </sheetView>
  </sheetViews>
  <sheetFormatPr defaultRowHeight="15" x14ac:dyDescent="0.25"/>
  <cols>
    <col min="1" max="1" width="5.42578125" style="134" customWidth="1"/>
    <col min="2" max="2" width="53" style="135" customWidth="1"/>
    <col min="3" max="3" width="20.7109375" style="134" customWidth="1"/>
    <col min="4" max="4" width="11.28515625" style="134" customWidth="1"/>
    <col min="5" max="5" width="10.140625" style="134" customWidth="1"/>
    <col min="6" max="6" width="11.28515625" style="134" customWidth="1"/>
    <col min="7" max="7" width="8.7109375" style="134" customWidth="1"/>
    <col min="257" max="257" width="5.42578125" customWidth="1"/>
    <col min="258" max="258" width="55.42578125" customWidth="1"/>
    <col min="259" max="259" width="20.7109375" customWidth="1"/>
    <col min="260" max="260" width="11.28515625" customWidth="1"/>
    <col min="261" max="261" width="10.140625" customWidth="1"/>
    <col min="262" max="262" width="11.28515625" customWidth="1"/>
    <col min="263" max="263" width="8.7109375" customWidth="1"/>
    <col min="513" max="513" width="5.42578125" customWidth="1"/>
    <col min="514" max="514" width="55.42578125" customWidth="1"/>
    <col min="515" max="515" width="20.7109375" customWidth="1"/>
    <col min="516" max="516" width="11.28515625" customWidth="1"/>
    <col min="517" max="517" width="10.140625" customWidth="1"/>
    <col min="518" max="518" width="11.28515625" customWidth="1"/>
    <col min="519" max="519" width="8.7109375" customWidth="1"/>
    <col min="769" max="769" width="5.42578125" customWidth="1"/>
    <col min="770" max="770" width="55.42578125" customWidth="1"/>
    <col min="771" max="771" width="20.7109375" customWidth="1"/>
    <col min="772" max="772" width="11.28515625" customWidth="1"/>
    <col min="773" max="773" width="10.140625" customWidth="1"/>
    <col min="774" max="774" width="11.28515625" customWidth="1"/>
    <col min="775" max="775" width="8.7109375" customWidth="1"/>
    <col min="1025" max="1025" width="5.42578125" customWidth="1"/>
    <col min="1026" max="1026" width="55.42578125" customWidth="1"/>
    <col min="1027" max="1027" width="20.7109375" customWidth="1"/>
    <col min="1028" max="1028" width="11.28515625" customWidth="1"/>
    <col min="1029" max="1029" width="10.140625" customWidth="1"/>
    <col min="1030" max="1030" width="11.28515625" customWidth="1"/>
    <col min="1031" max="1031" width="8.7109375" customWidth="1"/>
    <col min="1281" max="1281" width="5.42578125" customWidth="1"/>
    <col min="1282" max="1282" width="55.42578125" customWidth="1"/>
    <col min="1283" max="1283" width="20.7109375" customWidth="1"/>
    <col min="1284" max="1284" width="11.28515625" customWidth="1"/>
    <col min="1285" max="1285" width="10.140625" customWidth="1"/>
    <col min="1286" max="1286" width="11.28515625" customWidth="1"/>
    <col min="1287" max="1287" width="8.7109375" customWidth="1"/>
    <col min="1537" max="1537" width="5.42578125" customWidth="1"/>
    <col min="1538" max="1538" width="55.42578125" customWidth="1"/>
    <col min="1539" max="1539" width="20.7109375" customWidth="1"/>
    <col min="1540" max="1540" width="11.28515625" customWidth="1"/>
    <col min="1541" max="1541" width="10.140625" customWidth="1"/>
    <col min="1542" max="1542" width="11.28515625" customWidth="1"/>
    <col min="1543" max="1543" width="8.7109375" customWidth="1"/>
    <col min="1793" max="1793" width="5.42578125" customWidth="1"/>
    <col min="1794" max="1794" width="55.42578125" customWidth="1"/>
    <col min="1795" max="1795" width="20.7109375" customWidth="1"/>
    <col min="1796" max="1796" width="11.28515625" customWidth="1"/>
    <col min="1797" max="1797" width="10.140625" customWidth="1"/>
    <col min="1798" max="1798" width="11.28515625" customWidth="1"/>
    <col min="1799" max="1799" width="8.7109375" customWidth="1"/>
    <col min="2049" max="2049" width="5.42578125" customWidth="1"/>
    <col min="2050" max="2050" width="55.42578125" customWidth="1"/>
    <col min="2051" max="2051" width="20.7109375" customWidth="1"/>
    <col min="2052" max="2052" width="11.28515625" customWidth="1"/>
    <col min="2053" max="2053" width="10.140625" customWidth="1"/>
    <col min="2054" max="2054" width="11.28515625" customWidth="1"/>
    <col min="2055" max="2055" width="8.7109375" customWidth="1"/>
    <col min="2305" max="2305" width="5.42578125" customWidth="1"/>
    <col min="2306" max="2306" width="55.42578125" customWidth="1"/>
    <col min="2307" max="2307" width="20.7109375" customWidth="1"/>
    <col min="2308" max="2308" width="11.28515625" customWidth="1"/>
    <col min="2309" max="2309" width="10.140625" customWidth="1"/>
    <col min="2310" max="2310" width="11.28515625" customWidth="1"/>
    <col min="2311" max="2311" width="8.7109375" customWidth="1"/>
    <col min="2561" max="2561" width="5.42578125" customWidth="1"/>
    <col min="2562" max="2562" width="55.42578125" customWidth="1"/>
    <col min="2563" max="2563" width="20.7109375" customWidth="1"/>
    <col min="2564" max="2564" width="11.28515625" customWidth="1"/>
    <col min="2565" max="2565" width="10.140625" customWidth="1"/>
    <col min="2566" max="2566" width="11.28515625" customWidth="1"/>
    <col min="2567" max="2567" width="8.7109375" customWidth="1"/>
    <col min="2817" max="2817" width="5.42578125" customWidth="1"/>
    <col min="2818" max="2818" width="55.42578125" customWidth="1"/>
    <col min="2819" max="2819" width="20.7109375" customWidth="1"/>
    <col min="2820" max="2820" width="11.28515625" customWidth="1"/>
    <col min="2821" max="2821" width="10.140625" customWidth="1"/>
    <col min="2822" max="2822" width="11.28515625" customWidth="1"/>
    <col min="2823" max="2823" width="8.7109375" customWidth="1"/>
    <col min="3073" max="3073" width="5.42578125" customWidth="1"/>
    <col min="3074" max="3074" width="55.42578125" customWidth="1"/>
    <col min="3075" max="3075" width="20.7109375" customWidth="1"/>
    <col min="3076" max="3076" width="11.28515625" customWidth="1"/>
    <col min="3077" max="3077" width="10.140625" customWidth="1"/>
    <col min="3078" max="3078" width="11.28515625" customWidth="1"/>
    <col min="3079" max="3079" width="8.7109375" customWidth="1"/>
    <col min="3329" max="3329" width="5.42578125" customWidth="1"/>
    <col min="3330" max="3330" width="55.42578125" customWidth="1"/>
    <col min="3331" max="3331" width="20.7109375" customWidth="1"/>
    <col min="3332" max="3332" width="11.28515625" customWidth="1"/>
    <col min="3333" max="3333" width="10.140625" customWidth="1"/>
    <col min="3334" max="3334" width="11.28515625" customWidth="1"/>
    <col min="3335" max="3335" width="8.7109375" customWidth="1"/>
    <col min="3585" max="3585" width="5.42578125" customWidth="1"/>
    <col min="3586" max="3586" width="55.42578125" customWidth="1"/>
    <col min="3587" max="3587" width="20.7109375" customWidth="1"/>
    <col min="3588" max="3588" width="11.28515625" customWidth="1"/>
    <col min="3589" max="3589" width="10.140625" customWidth="1"/>
    <col min="3590" max="3590" width="11.28515625" customWidth="1"/>
    <col min="3591" max="3591" width="8.7109375" customWidth="1"/>
    <col min="3841" max="3841" width="5.42578125" customWidth="1"/>
    <col min="3842" max="3842" width="55.42578125" customWidth="1"/>
    <col min="3843" max="3843" width="20.7109375" customWidth="1"/>
    <col min="3844" max="3844" width="11.28515625" customWidth="1"/>
    <col min="3845" max="3845" width="10.140625" customWidth="1"/>
    <col min="3846" max="3846" width="11.28515625" customWidth="1"/>
    <col min="3847" max="3847" width="8.7109375" customWidth="1"/>
    <col min="4097" max="4097" width="5.42578125" customWidth="1"/>
    <col min="4098" max="4098" width="55.42578125" customWidth="1"/>
    <col min="4099" max="4099" width="20.7109375" customWidth="1"/>
    <col min="4100" max="4100" width="11.28515625" customWidth="1"/>
    <col min="4101" max="4101" width="10.140625" customWidth="1"/>
    <col min="4102" max="4102" width="11.28515625" customWidth="1"/>
    <col min="4103" max="4103" width="8.7109375" customWidth="1"/>
    <col min="4353" max="4353" width="5.42578125" customWidth="1"/>
    <col min="4354" max="4354" width="55.42578125" customWidth="1"/>
    <col min="4355" max="4355" width="20.7109375" customWidth="1"/>
    <col min="4356" max="4356" width="11.28515625" customWidth="1"/>
    <col min="4357" max="4357" width="10.140625" customWidth="1"/>
    <col min="4358" max="4358" width="11.28515625" customWidth="1"/>
    <col min="4359" max="4359" width="8.7109375" customWidth="1"/>
    <col min="4609" max="4609" width="5.42578125" customWidth="1"/>
    <col min="4610" max="4610" width="55.42578125" customWidth="1"/>
    <col min="4611" max="4611" width="20.7109375" customWidth="1"/>
    <col min="4612" max="4612" width="11.28515625" customWidth="1"/>
    <col min="4613" max="4613" width="10.140625" customWidth="1"/>
    <col min="4614" max="4614" width="11.28515625" customWidth="1"/>
    <col min="4615" max="4615" width="8.7109375" customWidth="1"/>
    <col min="4865" max="4865" width="5.42578125" customWidth="1"/>
    <col min="4866" max="4866" width="55.42578125" customWidth="1"/>
    <col min="4867" max="4867" width="20.7109375" customWidth="1"/>
    <col min="4868" max="4868" width="11.28515625" customWidth="1"/>
    <col min="4869" max="4869" width="10.140625" customWidth="1"/>
    <col min="4870" max="4870" width="11.28515625" customWidth="1"/>
    <col min="4871" max="4871" width="8.7109375" customWidth="1"/>
    <col min="5121" max="5121" width="5.42578125" customWidth="1"/>
    <col min="5122" max="5122" width="55.42578125" customWidth="1"/>
    <col min="5123" max="5123" width="20.7109375" customWidth="1"/>
    <col min="5124" max="5124" width="11.28515625" customWidth="1"/>
    <col min="5125" max="5125" width="10.140625" customWidth="1"/>
    <col min="5126" max="5126" width="11.28515625" customWidth="1"/>
    <col min="5127" max="5127" width="8.7109375" customWidth="1"/>
    <col min="5377" max="5377" width="5.42578125" customWidth="1"/>
    <col min="5378" max="5378" width="55.42578125" customWidth="1"/>
    <col min="5379" max="5379" width="20.7109375" customWidth="1"/>
    <col min="5380" max="5380" width="11.28515625" customWidth="1"/>
    <col min="5381" max="5381" width="10.140625" customWidth="1"/>
    <col min="5382" max="5382" width="11.28515625" customWidth="1"/>
    <col min="5383" max="5383" width="8.7109375" customWidth="1"/>
    <col min="5633" max="5633" width="5.42578125" customWidth="1"/>
    <col min="5634" max="5634" width="55.42578125" customWidth="1"/>
    <col min="5635" max="5635" width="20.7109375" customWidth="1"/>
    <col min="5636" max="5636" width="11.28515625" customWidth="1"/>
    <col min="5637" max="5637" width="10.140625" customWidth="1"/>
    <col min="5638" max="5638" width="11.28515625" customWidth="1"/>
    <col min="5639" max="5639" width="8.7109375" customWidth="1"/>
    <col min="5889" max="5889" width="5.42578125" customWidth="1"/>
    <col min="5890" max="5890" width="55.42578125" customWidth="1"/>
    <col min="5891" max="5891" width="20.7109375" customWidth="1"/>
    <col min="5892" max="5892" width="11.28515625" customWidth="1"/>
    <col min="5893" max="5893" width="10.140625" customWidth="1"/>
    <col min="5894" max="5894" width="11.28515625" customWidth="1"/>
    <col min="5895" max="5895" width="8.7109375" customWidth="1"/>
    <col min="6145" max="6145" width="5.42578125" customWidth="1"/>
    <col min="6146" max="6146" width="55.42578125" customWidth="1"/>
    <col min="6147" max="6147" width="20.7109375" customWidth="1"/>
    <col min="6148" max="6148" width="11.28515625" customWidth="1"/>
    <col min="6149" max="6149" width="10.140625" customWidth="1"/>
    <col min="6150" max="6150" width="11.28515625" customWidth="1"/>
    <col min="6151" max="6151" width="8.7109375" customWidth="1"/>
    <col min="6401" max="6401" width="5.42578125" customWidth="1"/>
    <col min="6402" max="6402" width="55.42578125" customWidth="1"/>
    <col min="6403" max="6403" width="20.7109375" customWidth="1"/>
    <col min="6404" max="6404" width="11.28515625" customWidth="1"/>
    <col min="6405" max="6405" width="10.140625" customWidth="1"/>
    <col min="6406" max="6406" width="11.28515625" customWidth="1"/>
    <col min="6407" max="6407" width="8.7109375" customWidth="1"/>
    <col min="6657" max="6657" width="5.42578125" customWidth="1"/>
    <col min="6658" max="6658" width="55.42578125" customWidth="1"/>
    <col min="6659" max="6659" width="20.7109375" customWidth="1"/>
    <col min="6660" max="6660" width="11.28515625" customWidth="1"/>
    <col min="6661" max="6661" width="10.140625" customWidth="1"/>
    <col min="6662" max="6662" width="11.28515625" customWidth="1"/>
    <col min="6663" max="6663" width="8.7109375" customWidth="1"/>
    <col min="6913" max="6913" width="5.42578125" customWidth="1"/>
    <col min="6914" max="6914" width="55.42578125" customWidth="1"/>
    <col min="6915" max="6915" width="20.7109375" customWidth="1"/>
    <col min="6916" max="6916" width="11.28515625" customWidth="1"/>
    <col min="6917" max="6917" width="10.140625" customWidth="1"/>
    <col min="6918" max="6918" width="11.28515625" customWidth="1"/>
    <col min="6919" max="6919" width="8.7109375" customWidth="1"/>
    <col min="7169" max="7169" width="5.42578125" customWidth="1"/>
    <col min="7170" max="7170" width="55.42578125" customWidth="1"/>
    <col min="7171" max="7171" width="20.7109375" customWidth="1"/>
    <col min="7172" max="7172" width="11.28515625" customWidth="1"/>
    <col min="7173" max="7173" width="10.140625" customWidth="1"/>
    <col min="7174" max="7174" width="11.28515625" customWidth="1"/>
    <col min="7175" max="7175" width="8.7109375" customWidth="1"/>
    <col min="7425" max="7425" width="5.42578125" customWidth="1"/>
    <col min="7426" max="7426" width="55.42578125" customWidth="1"/>
    <col min="7427" max="7427" width="20.7109375" customWidth="1"/>
    <col min="7428" max="7428" width="11.28515625" customWidth="1"/>
    <col min="7429" max="7429" width="10.140625" customWidth="1"/>
    <col min="7430" max="7430" width="11.28515625" customWidth="1"/>
    <col min="7431" max="7431" width="8.7109375" customWidth="1"/>
    <col min="7681" max="7681" width="5.42578125" customWidth="1"/>
    <col min="7682" max="7682" width="55.42578125" customWidth="1"/>
    <col min="7683" max="7683" width="20.7109375" customWidth="1"/>
    <col min="7684" max="7684" width="11.28515625" customWidth="1"/>
    <col min="7685" max="7685" width="10.140625" customWidth="1"/>
    <col min="7686" max="7686" width="11.28515625" customWidth="1"/>
    <col min="7687" max="7687" width="8.7109375" customWidth="1"/>
    <col min="7937" max="7937" width="5.42578125" customWidth="1"/>
    <col min="7938" max="7938" width="55.42578125" customWidth="1"/>
    <col min="7939" max="7939" width="20.7109375" customWidth="1"/>
    <col min="7940" max="7940" width="11.28515625" customWidth="1"/>
    <col min="7941" max="7941" width="10.140625" customWidth="1"/>
    <col min="7942" max="7942" width="11.28515625" customWidth="1"/>
    <col min="7943" max="7943" width="8.7109375" customWidth="1"/>
    <col min="8193" max="8193" width="5.42578125" customWidth="1"/>
    <col min="8194" max="8194" width="55.42578125" customWidth="1"/>
    <col min="8195" max="8195" width="20.7109375" customWidth="1"/>
    <col min="8196" max="8196" width="11.28515625" customWidth="1"/>
    <col min="8197" max="8197" width="10.140625" customWidth="1"/>
    <col min="8198" max="8198" width="11.28515625" customWidth="1"/>
    <col min="8199" max="8199" width="8.7109375" customWidth="1"/>
    <col min="8449" max="8449" width="5.42578125" customWidth="1"/>
    <col min="8450" max="8450" width="55.42578125" customWidth="1"/>
    <col min="8451" max="8451" width="20.7109375" customWidth="1"/>
    <col min="8452" max="8452" width="11.28515625" customWidth="1"/>
    <col min="8453" max="8453" width="10.140625" customWidth="1"/>
    <col min="8454" max="8454" width="11.28515625" customWidth="1"/>
    <col min="8455" max="8455" width="8.7109375" customWidth="1"/>
    <col min="8705" max="8705" width="5.42578125" customWidth="1"/>
    <col min="8706" max="8706" width="55.42578125" customWidth="1"/>
    <col min="8707" max="8707" width="20.7109375" customWidth="1"/>
    <col min="8708" max="8708" width="11.28515625" customWidth="1"/>
    <col min="8709" max="8709" width="10.140625" customWidth="1"/>
    <col min="8710" max="8710" width="11.28515625" customWidth="1"/>
    <col min="8711" max="8711" width="8.7109375" customWidth="1"/>
    <col min="8961" max="8961" width="5.42578125" customWidth="1"/>
    <col min="8962" max="8962" width="55.42578125" customWidth="1"/>
    <col min="8963" max="8963" width="20.7109375" customWidth="1"/>
    <col min="8964" max="8964" width="11.28515625" customWidth="1"/>
    <col min="8965" max="8965" width="10.140625" customWidth="1"/>
    <col min="8966" max="8966" width="11.28515625" customWidth="1"/>
    <col min="8967" max="8967" width="8.7109375" customWidth="1"/>
    <col min="9217" max="9217" width="5.42578125" customWidth="1"/>
    <col min="9218" max="9218" width="55.42578125" customWidth="1"/>
    <col min="9219" max="9219" width="20.7109375" customWidth="1"/>
    <col min="9220" max="9220" width="11.28515625" customWidth="1"/>
    <col min="9221" max="9221" width="10.140625" customWidth="1"/>
    <col min="9222" max="9222" width="11.28515625" customWidth="1"/>
    <col min="9223" max="9223" width="8.7109375" customWidth="1"/>
    <col min="9473" max="9473" width="5.42578125" customWidth="1"/>
    <col min="9474" max="9474" width="55.42578125" customWidth="1"/>
    <col min="9475" max="9475" width="20.7109375" customWidth="1"/>
    <col min="9476" max="9476" width="11.28515625" customWidth="1"/>
    <col min="9477" max="9477" width="10.140625" customWidth="1"/>
    <col min="9478" max="9478" width="11.28515625" customWidth="1"/>
    <col min="9479" max="9479" width="8.7109375" customWidth="1"/>
    <col min="9729" max="9729" width="5.42578125" customWidth="1"/>
    <col min="9730" max="9730" width="55.42578125" customWidth="1"/>
    <col min="9731" max="9731" width="20.7109375" customWidth="1"/>
    <col min="9732" max="9732" width="11.28515625" customWidth="1"/>
    <col min="9733" max="9733" width="10.140625" customWidth="1"/>
    <col min="9734" max="9734" width="11.28515625" customWidth="1"/>
    <col min="9735" max="9735" width="8.7109375" customWidth="1"/>
    <col min="9985" max="9985" width="5.42578125" customWidth="1"/>
    <col min="9986" max="9986" width="55.42578125" customWidth="1"/>
    <col min="9987" max="9987" width="20.7109375" customWidth="1"/>
    <col min="9988" max="9988" width="11.28515625" customWidth="1"/>
    <col min="9989" max="9989" width="10.140625" customWidth="1"/>
    <col min="9990" max="9990" width="11.28515625" customWidth="1"/>
    <col min="9991" max="9991" width="8.7109375" customWidth="1"/>
    <col min="10241" max="10241" width="5.42578125" customWidth="1"/>
    <col min="10242" max="10242" width="55.42578125" customWidth="1"/>
    <col min="10243" max="10243" width="20.7109375" customWidth="1"/>
    <col min="10244" max="10244" width="11.28515625" customWidth="1"/>
    <col min="10245" max="10245" width="10.140625" customWidth="1"/>
    <col min="10246" max="10246" width="11.28515625" customWidth="1"/>
    <col min="10247" max="10247" width="8.7109375" customWidth="1"/>
    <col min="10497" max="10497" width="5.42578125" customWidth="1"/>
    <col min="10498" max="10498" width="55.42578125" customWidth="1"/>
    <col min="10499" max="10499" width="20.7109375" customWidth="1"/>
    <col min="10500" max="10500" width="11.28515625" customWidth="1"/>
    <col min="10501" max="10501" width="10.140625" customWidth="1"/>
    <col min="10502" max="10502" width="11.28515625" customWidth="1"/>
    <col min="10503" max="10503" width="8.7109375" customWidth="1"/>
    <col min="10753" max="10753" width="5.42578125" customWidth="1"/>
    <col min="10754" max="10754" width="55.42578125" customWidth="1"/>
    <col min="10755" max="10755" width="20.7109375" customWidth="1"/>
    <col min="10756" max="10756" width="11.28515625" customWidth="1"/>
    <col min="10757" max="10757" width="10.140625" customWidth="1"/>
    <col min="10758" max="10758" width="11.28515625" customWidth="1"/>
    <col min="10759" max="10759" width="8.7109375" customWidth="1"/>
    <col min="11009" max="11009" width="5.42578125" customWidth="1"/>
    <col min="11010" max="11010" width="55.42578125" customWidth="1"/>
    <col min="11011" max="11011" width="20.7109375" customWidth="1"/>
    <col min="11012" max="11012" width="11.28515625" customWidth="1"/>
    <col min="11013" max="11013" width="10.140625" customWidth="1"/>
    <col min="11014" max="11014" width="11.28515625" customWidth="1"/>
    <col min="11015" max="11015" width="8.7109375" customWidth="1"/>
    <col min="11265" max="11265" width="5.42578125" customWidth="1"/>
    <col min="11266" max="11266" width="55.42578125" customWidth="1"/>
    <col min="11267" max="11267" width="20.7109375" customWidth="1"/>
    <col min="11268" max="11268" width="11.28515625" customWidth="1"/>
    <col min="11269" max="11269" width="10.140625" customWidth="1"/>
    <col min="11270" max="11270" width="11.28515625" customWidth="1"/>
    <col min="11271" max="11271" width="8.7109375" customWidth="1"/>
    <col min="11521" max="11521" width="5.42578125" customWidth="1"/>
    <col min="11522" max="11522" width="55.42578125" customWidth="1"/>
    <col min="11523" max="11523" width="20.7109375" customWidth="1"/>
    <col min="11524" max="11524" width="11.28515625" customWidth="1"/>
    <col min="11525" max="11525" width="10.140625" customWidth="1"/>
    <col min="11526" max="11526" width="11.28515625" customWidth="1"/>
    <col min="11527" max="11527" width="8.7109375" customWidth="1"/>
    <col min="11777" max="11777" width="5.42578125" customWidth="1"/>
    <col min="11778" max="11778" width="55.42578125" customWidth="1"/>
    <col min="11779" max="11779" width="20.7109375" customWidth="1"/>
    <col min="11780" max="11780" width="11.28515625" customWidth="1"/>
    <col min="11781" max="11781" width="10.140625" customWidth="1"/>
    <col min="11782" max="11782" width="11.28515625" customWidth="1"/>
    <col min="11783" max="11783" width="8.7109375" customWidth="1"/>
    <col min="12033" max="12033" width="5.42578125" customWidth="1"/>
    <col min="12034" max="12034" width="55.42578125" customWidth="1"/>
    <col min="12035" max="12035" width="20.7109375" customWidth="1"/>
    <col min="12036" max="12036" width="11.28515625" customWidth="1"/>
    <col min="12037" max="12037" width="10.140625" customWidth="1"/>
    <col min="12038" max="12038" width="11.28515625" customWidth="1"/>
    <col min="12039" max="12039" width="8.7109375" customWidth="1"/>
    <col min="12289" max="12289" width="5.42578125" customWidth="1"/>
    <col min="12290" max="12290" width="55.42578125" customWidth="1"/>
    <col min="12291" max="12291" width="20.7109375" customWidth="1"/>
    <col min="12292" max="12292" width="11.28515625" customWidth="1"/>
    <col min="12293" max="12293" width="10.140625" customWidth="1"/>
    <col min="12294" max="12294" width="11.28515625" customWidth="1"/>
    <col min="12295" max="12295" width="8.7109375" customWidth="1"/>
    <col min="12545" max="12545" width="5.42578125" customWidth="1"/>
    <col min="12546" max="12546" width="55.42578125" customWidth="1"/>
    <col min="12547" max="12547" width="20.7109375" customWidth="1"/>
    <col min="12548" max="12548" width="11.28515625" customWidth="1"/>
    <col min="12549" max="12549" width="10.140625" customWidth="1"/>
    <col min="12550" max="12550" width="11.28515625" customWidth="1"/>
    <col min="12551" max="12551" width="8.7109375" customWidth="1"/>
    <col min="12801" max="12801" width="5.42578125" customWidth="1"/>
    <col min="12802" max="12802" width="55.42578125" customWidth="1"/>
    <col min="12803" max="12803" width="20.7109375" customWidth="1"/>
    <col min="12804" max="12804" width="11.28515625" customWidth="1"/>
    <col min="12805" max="12805" width="10.140625" customWidth="1"/>
    <col min="12806" max="12806" width="11.28515625" customWidth="1"/>
    <col min="12807" max="12807" width="8.7109375" customWidth="1"/>
    <col min="13057" max="13057" width="5.42578125" customWidth="1"/>
    <col min="13058" max="13058" width="55.42578125" customWidth="1"/>
    <col min="13059" max="13059" width="20.7109375" customWidth="1"/>
    <col min="13060" max="13060" width="11.28515625" customWidth="1"/>
    <col min="13061" max="13061" width="10.140625" customWidth="1"/>
    <col min="13062" max="13062" width="11.28515625" customWidth="1"/>
    <col min="13063" max="13063" width="8.7109375" customWidth="1"/>
    <col min="13313" max="13313" width="5.42578125" customWidth="1"/>
    <col min="13314" max="13314" width="55.42578125" customWidth="1"/>
    <col min="13315" max="13315" width="20.7109375" customWidth="1"/>
    <col min="13316" max="13316" width="11.28515625" customWidth="1"/>
    <col min="13317" max="13317" width="10.140625" customWidth="1"/>
    <col min="13318" max="13318" width="11.28515625" customWidth="1"/>
    <col min="13319" max="13319" width="8.7109375" customWidth="1"/>
    <col min="13569" max="13569" width="5.42578125" customWidth="1"/>
    <col min="13570" max="13570" width="55.42578125" customWidth="1"/>
    <col min="13571" max="13571" width="20.7109375" customWidth="1"/>
    <col min="13572" max="13572" width="11.28515625" customWidth="1"/>
    <col min="13573" max="13573" width="10.140625" customWidth="1"/>
    <col min="13574" max="13574" width="11.28515625" customWidth="1"/>
    <col min="13575" max="13575" width="8.7109375" customWidth="1"/>
    <col min="13825" max="13825" width="5.42578125" customWidth="1"/>
    <col min="13826" max="13826" width="55.42578125" customWidth="1"/>
    <col min="13827" max="13827" width="20.7109375" customWidth="1"/>
    <col min="13828" max="13828" width="11.28515625" customWidth="1"/>
    <col min="13829" max="13829" width="10.140625" customWidth="1"/>
    <col min="13830" max="13830" width="11.28515625" customWidth="1"/>
    <col min="13831" max="13831" width="8.7109375" customWidth="1"/>
    <col min="14081" max="14081" width="5.42578125" customWidth="1"/>
    <col min="14082" max="14082" width="55.42578125" customWidth="1"/>
    <col min="14083" max="14083" width="20.7109375" customWidth="1"/>
    <col min="14084" max="14084" width="11.28515625" customWidth="1"/>
    <col min="14085" max="14085" width="10.140625" customWidth="1"/>
    <col min="14086" max="14086" width="11.28515625" customWidth="1"/>
    <col min="14087" max="14087" width="8.7109375" customWidth="1"/>
    <col min="14337" max="14337" width="5.42578125" customWidth="1"/>
    <col min="14338" max="14338" width="55.42578125" customWidth="1"/>
    <col min="14339" max="14339" width="20.7109375" customWidth="1"/>
    <col min="14340" max="14340" width="11.28515625" customWidth="1"/>
    <col min="14341" max="14341" width="10.140625" customWidth="1"/>
    <col min="14342" max="14342" width="11.28515625" customWidth="1"/>
    <col min="14343" max="14343" width="8.7109375" customWidth="1"/>
    <col min="14593" max="14593" width="5.42578125" customWidth="1"/>
    <col min="14594" max="14594" width="55.42578125" customWidth="1"/>
    <col min="14595" max="14595" width="20.7109375" customWidth="1"/>
    <col min="14596" max="14596" width="11.28515625" customWidth="1"/>
    <col min="14597" max="14597" width="10.140625" customWidth="1"/>
    <col min="14598" max="14598" width="11.28515625" customWidth="1"/>
    <col min="14599" max="14599" width="8.7109375" customWidth="1"/>
    <col min="14849" max="14849" width="5.42578125" customWidth="1"/>
    <col min="14850" max="14850" width="55.42578125" customWidth="1"/>
    <col min="14851" max="14851" width="20.7109375" customWidth="1"/>
    <col min="14852" max="14852" width="11.28515625" customWidth="1"/>
    <col min="14853" max="14853" width="10.140625" customWidth="1"/>
    <col min="14854" max="14854" width="11.28515625" customWidth="1"/>
    <col min="14855" max="14855" width="8.7109375" customWidth="1"/>
    <col min="15105" max="15105" width="5.42578125" customWidth="1"/>
    <col min="15106" max="15106" width="55.42578125" customWidth="1"/>
    <col min="15107" max="15107" width="20.7109375" customWidth="1"/>
    <col min="15108" max="15108" width="11.28515625" customWidth="1"/>
    <col min="15109" max="15109" width="10.140625" customWidth="1"/>
    <col min="15110" max="15110" width="11.28515625" customWidth="1"/>
    <col min="15111" max="15111" width="8.7109375" customWidth="1"/>
    <col min="15361" max="15361" width="5.42578125" customWidth="1"/>
    <col min="15362" max="15362" width="55.42578125" customWidth="1"/>
    <col min="15363" max="15363" width="20.7109375" customWidth="1"/>
    <col min="15364" max="15364" width="11.28515625" customWidth="1"/>
    <col min="15365" max="15365" width="10.140625" customWidth="1"/>
    <col min="15366" max="15366" width="11.28515625" customWidth="1"/>
    <col min="15367" max="15367" width="8.7109375" customWidth="1"/>
    <col min="15617" max="15617" width="5.42578125" customWidth="1"/>
    <col min="15618" max="15618" width="55.42578125" customWidth="1"/>
    <col min="15619" max="15619" width="20.7109375" customWidth="1"/>
    <col min="15620" max="15620" width="11.28515625" customWidth="1"/>
    <col min="15621" max="15621" width="10.140625" customWidth="1"/>
    <col min="15622" max="15622" width="11.28515625" customWidth="1"/>
    <col min="15623" max="15623" width="8.7109375" customWidth="1"/>
    <col min="15873" max="15873" width="5.42578125" customWidth="1"/>
    <col min="15874" max="15874" width="55.42578125" customWidth="1"/>
    <col min="15875" max="15875" width="20.7109375" customWidth="1"/>
    <col min="15876" max="15876" width="11.28515625" customWidth="1"/>
    <col min="15877" max="15877" width="10.140625" customWidth="1"/>
    <col min="15878" max="15878" width="11.28515625" customWidth="1"/>
    <col min="15879" max="15879" width="8.7109375" customWidth="1"/>
    <col min="16129" max="16129" width="5.42578125" customWidth="1"/>
    <col min="16130" max="16130" width="55.42578125" customWidth="1"/>
    <col min="16131" max="16131" width="20.7109375" customWidth="1"/>
    <col min="16132" max="16132" width="11.28515625" customWidth="1"/>
    <col min="16133" max="16133" width="10.140625" customWidth="1"/>
    <col min="16134" max="16134" width="11.28515625" customWidth="1"/>
    <col min="16135" max="16135" width="8.7109375" customWidth="1"/>
  </cols>
  <sheetData>
    <row r="1" spans="1:7" ht="15" customHeight="1" x14ac:dyDescent="0.25">
      <c r="D1" s="110"/>
      <c r="E1" s="107"/>
      <c r="F1" s="136"/>
    </row>
    <row r="2" spans="1:7" ht="15" customHeight="1" x14ac:dyDescent="0.25">
      <c r="A2" s="137"/>
      <c r="B2" s="138"/>
      <c r="C2" s="135"/>
      <c r="D2" s="244" t="s">
        <v>337</v>
      </c>
      <c r="E2" s="244"/>
      <c r="F2" s="244"/>
    </row>
    <row r="3" spans="1:7" ht="15" customHeight="1" x14ac:dyDescent="0.25">
      <c r="A3" s="137"/>
      <c r="B3" s="138"/>
      <c r="C3" s="135"/>
      <c r="D3" s="40"/>
      <c r="E3" s="109"/>
      <c r="F3" s="136"/>
    </row>
    <row r="4" spans="1:7" ht="15" customHeight="1" x14ac:dyDescent="0.25">
      <c r="A4" s="137"/>
      <c r="B4" s="138"/>
      <c r="C4" s="137"/>
      <c r="D4" s="244" t="s">
        <v>519</v>
      </c>
      <c r="E4" s="244"/>
      <c r="F4" s="244"/>
    </row>
    <row r="5" spans="1:7" ht="15" customHeight="1" x14ac:dyDescent="0.25">
      <c r="A5" s="137"/>
      <c r="B5" s="138"/>
      <c r="C5" s="137"/>
      <c r="D5" s="110"/>
      <c r="E5" s="111"/>
      <c r="F5" s="139"/>
    </row>
    <row r="6" spans="1:7" ht="15" customHeight="1" x14ac:dyDescent="0.25">
      <c r="A6" s="137"/>
      <c r="B6" s="138"/>
      <c r="C6" s="137"/>
      <c r="D6" s="139"/>
      <c r="E6" s="139"/>
      <c r="F6" s="139"/>
    </row>
    <row r="7" spans="1:7" ht="23.1" customHeight="1" x14ac:dyDescent="0.25">
      <c r="A7" s="270" t="s">
        <v>224</v>
      </c>
      <c r="B7" s="270"/>
      <c r="C7" s="270"/>
      <c r="D7" s="270"/>
      <c r="E7" s="270"/>
      <c r="F7" s="270"/>
    </row>
    <row r="8" spans="1:7" ht="23.1" customHeight="1" x14ac:dyDescent="0.25">
      <c r="A8" s="271" t="s">
        <v>44</v>
      </c>
      <c r="B8" s="271"/>
      <c r="C8" s="271"/>
      <c r="D8" s="271"/>
      <c r="E8" s="271"/>
      <c r="F8" s="271"/>
    </row>
    <row r="9" spans="1:7" ht="23.1" customHeight="1" x14ac:dyDescent="0.25"/>
    <row r="10" spans="1:7" ht="45.6" customHeight="1" x14ac:dyDescent="0.25">
      <c r="A10" s="140" t="s">
        <v>3</v>
      </c>
      <c r="B10" s="141" t="s">
        <v>208</v>
      </c>
      <c r="C10" s="140" t="s">
        <v>58</v>
      </c>
      <c r="D10" s="141" t="s">
        <v>6</v>
      </c>
      <c r="E10" s="141" t="s">
        <v>120</v>
      </c>
      <c r="F10" s="141" t="s">
        <v>7</v>
      </c>
    </row>
    <row r="11" spans="1:7" s="144" customFormat="1" ht="45" customHeight="1" x14ac:dyDescent="0.25">
      <c r="A11" s="267" t="s">
        <v>225</v>
      </c>
      <c r="B11" s="267"/>
      <c r="C11" s="142"/>
      <c r="D11" s="142"/>
      <c r="E11" s="142"/>
      <c r="F11" s="142"/>
      <c r="G11" s="143"/>
    </row>
    <row r="12" spans="1:7" s="144" customFormat="1" x14ac:dyDescent="0.25">
      <c r="A12" s="145" t="s">
        <v>212</v>
      </c>
      <c r="B12" s="146" t="s">
        <v>226</v>
      </c>
      <c r="C12" s="142"/>
      <c r="D12" s="142"/>
      <c r="E12" s="142"/>
      <c r="F12" s="142"/>
      <c r="G12" s="143"/>
    </row>
    <row r="13" spans="1:7" s="144" customFormat="1" x14ac:dyDescent="0.25">
      <c r="A13" s="142" t="s">
        <v>21</v>
      </c>
      <c r="B13" s="147" t="s">
        <v>227</v>
      </c>
      <c r="C13" s="142" t="s">
        <v>228</v>
      </c>
      <c r="D13" s="148">
        <v>7000</v>
      </c>
      <c r="E13" s="148">
        <f>D13*0.22</f>
        <v>1540</v>
      </c>
      <c r="F13" s="148">
        <f t="shared" ref="F13:F18" si="0">D13+E13</f>
        <v>8540</v>
      </c>
      <c r="G13" s="143"/>
    </row>
    <row r="14" spans="1:7" s="144" customFormat="1" x14ac:dyDescent="0.25">
      <c r="A14" s="142" t="s">
        <v>23</v>
      </c>
      <c r="B14" s="147" t="s">
        <v>229</v>
      </c>
      <c r="C14" s="142" t="s">
        <v>228</v>
      </c>
      <c r="D14" s="148">
        <f>D13+2500</f>
        <v>9500</v>
      </c>
      <c r="E14" s="148">
        <f t="shared" ref="E14:E18" si="1">D14*0.22</f>
        <v>2090</v>
      </c>
      <c r="F14" s="148">
        <f t="shared" si="0"/>
        <v>11590</v>
      </c>
      <c r="G14" s="143"/>
    </row>
    <row r="15" spans="1:7" s="144" customFormat="1" x14ac:dyDescent="0.25">
      <c r="A15" s="142" t="s">
        <v>25</v>
      </c>
      <c r="B15" s="147" t="s">
        <v>230</v>
      </c>
      <c r="C15" s="142" t="s">
        <v>228</v>
      </c>
      <c r="D15" s="148">
        <f>D14+2500</f>
        <v>12000</v>
      </c>
      <c r="E15" s="148">
        <f t="shared" si="1"/>
        <v>2640</v>
      </c>
      <c r="F15" s="148">
        <f t="shared" si="0"/>
        <v>14640</v>
      </c>
      <c r="G15" s="143"/>
    </row>
    <row r="16" spans="1:7" s="144" customFormat="1" x14ac:dyDescent="0.25">
      <c r="A16" s="142" t="s">
        <v>27</v>
      </c>
      <c r="B16" s="147" t="s">
        <v>231</v>
      </c>
      <c r="C16" s="142" t="s">
        <v>228</v>
      </c>
      <c r="D16" s="148">
        <f>D15+2500</f>
        <v>14500</v>
      </c>
      <c r="E16" s="148">
        <f t="shared" si="1"/>
        <v>3190</v>
      </c>
      <c r="F16" s="148">
        <f t="shared" si="0"/>
        <v>17690</v>
      </c>
      <c r="G16" s="143"/>
    </row>
    <row r="17" spans="1:7" s="144" customFormat="1" x14ac:dyDescent="0.25">
      <c r="A17" s="142" t="s">
        <v>80</v>
      </c>
      <c r="B17" s="147" t="s">
        <v>232</v>
      </c>
      <c r="C17" s="142" t="s">
        <v>228</v>
      </c>
      <c r="D17" s="148">
        <f>D16+2500</f>
        <v>17000</v>
      </c>
      <c r="E17" s="148">
        <f t="shared" si="1"/>
        <v>3740</v>
      </c>
      <c r="F17" s="148">
        <f t="shared" si="0"/>
        <v>20740</v>
      </c>
      <c r="G17" s="143"/>
    </row>
    <row r="18" spans="1:7" s="144" customFormat="1" x14ac:dyDescent="0.25">
      <c r="A18" s="142" t="s">
        <v>171</v>
      </c>
      <c r="B18" s="147" t="s">
        <v>233</v>
      </c>
      <c r="C18" s="142" t="s">
        <v>228</v>
      </c>
      <c r="D18" s="148">
        <f>D17+2500</f>
        <v>19500</v>
      </c>
      <c r="E18" s="148">
        <f t="shared" si="1"/>
        <v>4290</v>
      </c>
      <c r="F18" s="148">
        <f t="shared" si="0"/>
        <v>23790</v>
      </c>
      <c r="G18" s="143"/>
    </row>
    <row r="19" spans="1:7" s="144" customFormat="1" x14ac:dyDescent="0.25">
      <c r="A19" s="145" t="s">
        <v>234</v>
      </c>
      <c r="B19" s="146" t="s">
        <v>235</v>
      </c>
      <c r="C19" s="142"/>
      <c r="D19" s="148"/>
      <c r="E19" s="148"/>
      <c r="F19" s="148"/>
      <c r="G19" s="143"/>
    </row>
    <row r="20" spans="1:7" s="144" customFormat="1" x14ac:dyDescent="0.25">
      <c r="A20" s="142" t="s">
        <v>83</v>
      </c>
      <c r="B20" s="147" t="s">
        <v>227</v>
      </c>
      <c r="C20" s="142" t="s">
        <v>228</v>
      </c>
      <c r="D20" s="148">
        <f>D13+2000</f>
        <v>9000</v>
      </c>
      <c r="E20" s="148">
        <f>D20*0.22</f>
        <v>1980</v>
      </c>
      <c r="F20" s="148">
        <f t="shared" ref="F20:F25" si="2">D20+E20</f>
        <v>10980</v>
      </c>
      <c r="G20" s="143"/>
    </row>
    <row r="21" spans="1:7" s="144" customFormat="1" x14ac:dyDescent="0.25">
      <c r="A21" s="142" t="s">
        <v>180</v>
      </c>
      <c r="B21" s="147" t="s">
        <v>229</v>
      </c>
      <c r="C21" s="142" t="s">
        <v>228</v>
      </c>
      <c r="D21" s="148">
        <f>D20+2500</f>
        <v>11500</v>
      </c>
      <c r="E21" s="148">
        <f t="shared" ref="E21:E25" si="3">D21*0.22</f>
        <v>2530</v>
      </c>
      <c r="F21" s="148">
        <f t="shared" si="2"/>
        <v>14030</v>
      </c>
      <c r="G21" s="143"/>
    </row>
    <row r="22" spans="1:7" s="144" customFormat="1" x14ac:dyDescent="0.25">
      <c r="A22" s="142" t="s">
        <v>181</v>
      </c>
      <c r="B22" s="147" t="s">
        <v>230</v>
      </c>
      <c r="C22" s="142" t="s">
        <v>228</v>
      </c>
      <c r="D22" s="148">
        <f>D21+2500</f>
        <v>14000</v>
      </c>
      <c r="E22" s="148">
        <f t="shared" si="3"/>
        <v>3080</v>
      </c>
      <c r="F22" s="148">
        <f t="shared" si="2"/>
        <v>17080</v>
      </c>
      <c r="G22" s="143"/>
    </row>
    <row r="23" spans="1:7" s="144" customFormat="1" x14ac:dyDescent="0.25">
      <c r="A23" s="142" t="s">
        <v>183</v>
      </c>
      <c r="B23" s="147" t="s">
        <v>231</v>
      </c>
      <c r="C23" s="142" t="s">
        <v>228</v>
      </c>
      <c r="D23" s="148">
        <f>D22+2500</f>
        <v>16500</v>
      </c>
      <c r="E23" s="148">
        <f t="shared" si="3"/>
        <v>3630</v>
      </c>
      <c r="F23" s="148">
        <f t="shared" si="2"/>
        <v>20130</v>
      </c>
      <c r="G23" s="143"/>
    </row>
    <row r="24" spans="1:7" s="144" customFormat="1" x14ac:dyDescent="0.25">
      <c r="A24" s="142" t="s">
        <v>185</v>
      </c>
      <c r="B24" s="147" t="s">
        <v>232</v>
      </c>
      <c r="C24" s="142" t="s">
        <v>228</v>
      </c>
      <c r="D24" s="148">
        <f>D23+2500</f>
        <v>19000</v>
      </c>
      <c r="E24" s="148">
        <f t="shared" si="3"/>
        <v>4180</v>
      </c>
      <c r="F24" s="148">
        <f t="shared" si="2"/>
        <v>23180</v>
      </c>
      <c r="G24" s="143"/>
    </row>
    <row r="25" spans="1:7" s="144" customFormat="1" x14ac:dyDescent="0.25">
      <c r="A25" s="142" t="s">
        <v>186</v>
      </c>
      <c r="B25" s="147" t="s">
        <v>233</v>
      </c>
      <c r="C25" s="142" t="s">
        <v>228</v>
      </c>
      <c r="D25" s="148">
        <f>D24+2500</f>
        <v>21500</v>
      </c>
      <c r="E25" s="148">
        <f t="shared" si="3"/>
        <v>4730</v>
      </c>
      <c r="F25" s="148">
        <f t="shared" si="2"/>
        <v>26230</v>
      </c>
      <c r="G25" s="143"/>
    </row>
    <row r="26" spans="1:7" s="144" customFormat="1" x14ac:dyDescent="0.25">
      <c r="A26" s="145" t="s">
        <v>236</v>
      </c>
      <c r="B26" s="146" t="s">
        <v>237</v>
      </c>
      <c r="C26" s="142"/>
      <c r="D26" s="148"/>
      <c r="E26" s="148"/>
      <c r="F26" s="148"/>
      <c r="G26" s="143"/>
    </row>
    <row r="27" spans="1:7" s="144" customFormat="1" x14ac:dyDescent="0.25">
      <c r="A27" s="142" t="s">
        <v>86</v>
      </c>
      <c r="B27" s="147" t="s">
        <v>227</v>
      </c>
      <c r="C27" s="142" t="s">
        <v>228</v>
      </c>
      <c r="D27" s="148">
        <f>D20+2000</f>
        <v>11000</v>
      </c>
      <c r="E27" s="148">
        <f>D27*0.22</f>
        <v>2420</v>
      </c>
      <c r="F27" s="148">
        <f t="shared" ref="F27:F32" si="4">D27+E27</f>
        <v>13420</v>
      </c>
      <c r="G27" s="143"/>
    </row>
    <row r="28" spans="1:7" s="144" customFormat="1" x14ac:dyDescent="0.25">
      <c r="A28" s="142" t="s">
        <v>238</v>
      </c>
      <c r="B28" s="147" t="s">
        <v>229</v>
      </c>
      <c r="C28" s="142" t="s">
        <v>228</v>
      </c>
      <c r="D28" s="148">
        <f>D27+2500</f>
        <v>13500</v>
      </c>
      <c r="E28" s="148">
        <f t="shared" ref="E28:E32" si="5">D28*0.22</f>
        <v>2970</v>
      </c>
      <c r="F28" s="148">
        <f t="shared" si="4"/>
        <v>16470</v>
      </c>
      <c r="G28" s="143"/>
    </row>
    <row r="29" spans="1:7" s="144" customFormat="1" x14ac:dyDescent="0.25">
      <c r="A29" s="142" t="s">
        <v>239</v>
      </c>
      <c r="B29" s="147" t="s">
        <v>230</v>
      </c>
      <c r="C29" s="142" t="s">
        <v>228</v>
      </c>
      <c r="D29" s="148">
        <f>D28+2500</f>
        <v>16000</v>
      </c>
      <c r="E29" s="148">
        <f t="shared" si="5"/>
        <v>3520</v>
      </c>
      <c r="F29" s="148">
        <f t="shared" si="4"/>
        <v>19520</v>
      </c>
      <c r="G29" s="143"/>
    </row>
    <row r="30" spans="1:7" s="144" customFormat="1" x14ac:dyDescent="0.25">
      <c r="A30" s="142" t="s">
        <v>240</v>
      </c>
      <c r="B30" s="147" t="s">
        <v>231</v>
      </c>
      <c r="C30" s="142" t="s">
        <v>228</v>
      </c>
      <c r="D30" s="148">
        <f>D29+2500</f>
        <v>18500</v>
      </c>
      <c r="E30" s="148">
        <f t="shared" si="5"/>
        <v>4070</v>
      </c>
      <c r="F30" s="148">
        <f t="shared" si="4"/>
        <v>22570</v>
      </c>
      <c r="G30" s="143"/>
    </row>
    <row r="31" spans="1:7" s="144" customFormat="1" x14ac:dyDescent="0.25">
      <c r="A31" s="142" t="s">
        <v>241</v>
      </c>
      <c r="B31" s="147" t="s">
        <v>232</v>
      </c>
      <c r="C31" s="142" t="s">
        <v>228</v>
      </c>
      <c r="D31" s="148">
        <f>D30+2500</f>
        <v>21000</v>
      </c>
      <c r="E31" s="148">
        <f t="shared" si="5"/>
        <v>4620</v>
      </c>
      <c r="F31" s="148">
        <f t="shared" si="4"/>
        <v>25620</v>
      </c>
      <c r="G31" s="143"/>
    </row>
    <row r="32" spans="1:7" s="144" customFormat="1" x14ac:dyDescent="0.25">
      <c r="A32" s="142" t="s">
        <v>242</v>
      </c>
      <c r="B32" s="147" t="s">
        <v>233</v>
      </c>
      <c r="C32" s="142" t="s">
        <v>228</v>
      </c>
      <c r="D32" s="148">
        <f>D31+2500</f>
        <v>23500</v>
      </c>
      <c r="E32" s="148">
        <f t="shared" si="5"/>
        <v>5170</v>
      </c>
      <c r="F32" s="148">
        <f t="shared" si="4"/>
        <v>28670</v>
      </c>
      <c r="G32" s="143"/>
    </row>
    <row r="33" spans="1:7" s="151" customFormat="1" ht="31.5" customHeight="1" x14ac:dyDescent="0.25">
      <c r="A33" s="272" t="s">
        <v>243</v>
      </c>
      <c r="B33" s="272"/>
      <c r="C33" s="149"/>
      <c r="D33" s="149"/>
      <c r="E33" s="149"/>
      <c r="F33" s="149"/>
      <c r="G33" s="150"/>
    </row>
    <row r="34" spans="1:7" s="151" customFormat="1" x14ac:dyDescent="0.25">
      <c r="A34" s="152" t="s">
        <v>244</v>
      </c>
      <c r="B34" s="153" t="s">
        <v>226</v>
      </c>
      <c r="C34" s="149"/>
      <c r="D34" s="149"/>
      <c r="E34" s="149"/>
      <c r="F34" s="149"/>
      <c r="G34" s="150"/>
    </row>
    <row r="35" spans="1:7" s="151" customFormat="1" x14ac:dyDescent="0.25">
      <c r="A35" s="149" t="s">
        <v>89</v>
      </c>
      <c r="B35" s="154" t="s">
        <v>227</v>
      </c>
      <c r="C35" s="149" t="s">
        <v>228</v>
      </c>
      <c r="D35" s="155">
        <v>5000</v>
      </c>
      <c r="E35" s="155">
        <f>D35*0.22</f>
        <v>1100</v>
      </c>
      <c r="F35" s="155">
        <f>D35+E35</f>
        <v>6100</v>
      </c>
      <c r="G35" s="150"/>
    </row>
    <row r="36" spans="1:7" s="151" customFormat="1" x14ac:dyDescent="0.25">
      <c r="A36" s="149" t="s">
        <v>245</v>
      </c>
      <c r="B36" s="154" t="s">
        <v>229</v>
      </c>
      <c r="C36" s="149" t="s">
        <v>228</v>
      </c>
      <c r="D36" s="155">
        <f>D35+1500</f>
        <v>6500</v>
      </c>
      <c r="E36" s="155">
        <f t="shared" ref="E36:E37" si="6">D36*0.22</f>
        <v>1430</v>
      </c>
      <c r="F36" s="155">
        <f>D36+E36</f>
        <v>7930</v>
      </c>
      <c r="G36" s="150"/>
    </row>
    <row r="37" spans="1:7" s="151" customFormat="1" x14ac:dyDescent="0.25">
      <c r="A37" s="149" t="s">
        <v>246</v>
      </c>
      <c r="B37" s="154" t="s">
        <v>230</v>
      </c>
      <c r="C37" s="149" t="s">
        <v>228</v>
      </c>
      <c r="D37" s="155">
        <f>D36+1500</f>
        <v>8000</v>
      </c>
      <c r="E37" s="155">
        <f t="shared" si="6"/>
        <v>1760</v>
      </c>
      <c r="F37" s="155">
        <f>D37+E37</f>
        <v>9760</v>
      </c>
      <c r="G37" s="150"/>
    </row>
    <row r="38" spans="1:7" s="151" customFormat="1" x14ac:dyDescent="0.25">
      <c r="A38" s="152" t="s">
        <v>247</v>
      </c>
      <c r="B38" s="153" t="s">
        <v>235</v>
      </c>
      <c r="C38" s="149"/>
      <c r="D38" s="155"/>
      <c r="E38" s="155"/>
      <c r="F38" s="155"/>
      <c r="G38" s="150"/>
    </row>
    <row r="39" spans="1:7" s="151" customFormat="1" x14ac:dyDescent="0.25">
      <c r="A39" s="149" t="s">
        <v>92</v>
      </c>
      <c r="B39" s="154" t="s">
        <v>227</v>
      </c>
      <c r="C39" s="149" t="s">
        <v>228</v>
      </c>
      <c r="D39" s="155">
        <f>D35+2000</f>
        <v>7000</v>
      </c>
      <c r="E39" s="155">
        <f>D39*0.22</f>
        <v>1540</v>
      </c>
      <c r="F39" s="155">
        <f>D39+E39</f>
        <v>8540</v>
      </c>
      <c r="G39" s="150"/>
    </row>
    <row r="40" spans="1:7" s="151" customFormat="1" x14ac:dyDescent="0.25">
      <c r="A40" s="149" t="s">
        <v>248</v>
      </c>
      <c r="B40" s="154" t="s">
        <v>229</v>
      </c>
      <c r="C40" s="149" t="s">
        <v>228</v>
      </c>
      <c r="D40" s="155">
        <f>D39+1500</f>
        <v>8500</v>
      </c>
      <c r="E40" s="155">
        <f t="shared" ref="E40:E41" si="7">D40*0.22</f>
        <v>1870</v>
      </c>
      <c r="F40" s="155">
        <f>D40+E40</f>
        <v>10370</v>
      </c>
      <c r="G40" s="150"/>
    </row>
    <row r="41" spans="1:7" s="151" customFormat="1" x14ac:dyDescent="0.25">
      <c r="A41" s="149" t="s">
        <v>249</v>
      </c>
      <c r="B41" s="154" t="s">
        <v>230</v>
      </c>
      <c r="C41" s="149" t="s">
        <v>228</v>
      </c>
      <c r="D41" s="155">
        <f>D40+1500</f>
        <v>10000</v>
      </c>
      <c r="E41" s="155">
        <f t="shared" si="7"/>
        <v>2200</v>
      </c>
      <c r="F41" s="155">
        <f>D41+E41</f>
        <v>12200</v>
      </c>
      <c r="G41" s="150"/>
    </row>
    <row r="42" spans="1:7" s="151" customFormat="1" x14ac:dyDescent="0.25">
      <c r="A42" s="152" t="s">
        <v>250</v>
      </c>
      <c r="B42" s="153" t="s">
        <v>237</v>
      </c>
      <c r="C42" s="149"/>
      <c r="D42" s="155"/>
      <c r="E42" s="155"/>
      <c r="F42" s="155"/>
      <c r="G42" s="150"/>
    </row>
    <row r="43" spans="1:7" s="151" customFormat="1" x14ac:dyDescent="0.25">
      <c r="A43" s="149" t="s">
        <v>95</v>
      </c>
      <c r="B43" s="154" t="s">
        <v>227</v>
      </c>
      <c r="C43" s="149" t="s">
        <v>228</v>
      </c>
      <c r="D43" s="155">
        <f>D39+2000</f>
        <v>9000</v>
      </c>
      <c r="E43" s="155">
        <f>D43*0.22</f>
        <v>1980</v>
      </c>
      <c r="F43" s="155">
        <f>D43+E43</f>
        <v>10980</v>
      </c>
      <c r="G43" s="150"/>
    </row>
    <row r="44" spans="1:7" s="151" customFormat="1" x14ac:dyDescent="0.25">
      <c r="A44" s="149" t="s">
        <v>251</v>
      </c>
      <c r="B44" s="154" t="s">
        <v>229</v>
      </c>
      <c r="C44" s="149" t="s">
        <v>228</v>
      </c>
      <c r="D44" s="155">
        <f>D43+1500</f>
        <v>10500</v>
      </c>
      <c r="E44" s="155">
        <f t="shared" ref="E44:E45" si="8">D44*0.22</f>
        <v>2310</v>
      </c>
      <c r="F44" s="155">
        <f>D44+E44</f>
        <v>12810</v>
      </c>
      <c r="G44" s="150"/>
    </row>
    <row r="45" spans="1:7" s="151" customFormat="1" x14ac:dyDescent="0.25">
      <c r="A45" s="149" t="s">
        <v>252</v>
      </c>
      <c r="B45" s="154" t="s">
        <v>230</v>
      </c>
      <c r="C45" s="149" t="s">
        <v>228</v>
      </c>
      <c r="D45" s="155">
        <f>D44+1500</f>
        <v>12000</v>
      </c>
      <c r="E45" s="155">
        <f t="shared" si="8"/>
        <v>2640</v>
      </c>
      <c r="F45" s="155">
        <f>D45+E45</f>
        <v>14640</v>
      </c>
      <c r="G45" s="150"/>
    </row>
    <row r="46" spans="1:7" s="144" customFormat="1" ht="28.5" customHeight="1" x14ac:dyDescent="0.25">
      <c r="A46" s="267" t="s">
        <v>253</v>
      </c>
      <c r="B46" s="267"/>
      <c r="C46" s="142"/>
      <c r="D46" s="142"/>
      <c r="E46" s="142"/>
      <c r="F46" s="142"/>
      <c r="G46" s="143"/>
    </row>
    <row r="47" spans="1:7" s="144" customFormat="1" x14ac:dyDescent="0.25">
      <c r="A47" s="142" t="s">
        <v>98</v>
      </c>
      <c r="B47" s="147" t="s">
        <v>254</v>
      </c>
      <c r="C47" s="142" t="s">
        <v>255</v>
      </c>
      <c r="D47" s="148">
        <v>3000</v>
      </c>
      <c r="E47" s="148">
        <f>D47*0.22</f>
        <v>660</v>
      </c>
      <c r="F47" s="148">
        <f>D47+E47</f>
        <v>3660</v>
      </c>
      <c r="G47" s="143"/>
    </row>
    <row r="48" spans="1:7" s="144" customFormat="1" x14ac:dyDescent="0.25">
      <c r="A48" s="142" t="s">
        <v>256</v>
      </c>
      <c r="B48" s="147" t="s">
        <v>257</v>
      </c>
      <c r="C48" s="142" t="s">
        <v>255</v>
      </c>
      <c r="D48" s="148">
        <f>D47+500</f>
        <v>3500</v>
      </c>
      <c r="E48" s="148">
        <f t="shared" ref="E48:E51" si="9">D48*0.22</f>
        <v>770</v>
      </c>
      <c r="F48" s="148">
        <f>D48+E48</f>
        <v>4270</v>
      </c>
      <c r="G48" s="143"/>
    </row>
    <row r="49" spans="1:7" s="144" customFormat="1" x14ac:dyDescent="0.25">
      <c r="A49" s="142" t="s">
        <v>258</v>
      </c>
      <c r="B49" s="147" t="s">
        <v>259</v>
      </c>
      <c r="C49" s="142" t="s">
        <v>255</v>
      </c>
      <c r="D49" s="148">
        <f>D48+500</f>
        <v>4000</v>
      </c>
      <c r="E49" s="148">
        <f t="shared" si="9"/>
        <v>880</v>
      </c>
      <c r="F49" s="148">
        <f>D49+E49</f>
        <v>4880</v>
      </c>
      <c r="G49" s="143"/>
    </row>
    <row r="50" spans="1:7" s="144" customFormat="1" x14ac:dyDescent="0.25">
      <c r="A50" s="142" t="s">
        <v>260</v>
      </c>
      <c r="B50" s="147" t="s">
        <v>261</v>
      </c>
      <c r="C50" s="142" t="s">
        <v>255</v>
      </c>
      <c r="D50" s="148">
        <f>D49+500</f>
        <v>4500</v>
      </c>
      <c r="E50" s="148">
        <f t="shared" si="9"/>
        <v>990</v>
      </c>
      <c r="F50" s="148">
        <f>D50+E50</f>
        <v>5490</v>
      </c>
      <c r="G50" s="143"/>
    </row>
    <row r="51" spans="1:7" s="144" customFormat="1" x14ac:dyDescent="0.25">
      <c r="A51" s="142" t="s">
        <v>262</v>
      </c>
      <c r="B51" s="147" t="s">
        <v>263</v>
      </c>
      <c r="C51" s="142" t="s">
        <v>255</v>
      </c>
      <c r="D51" s="148">
        <f>D50+500</f>
        <v>5000</v>
      </c>
      <c r="E51" s="148">
        <f t="shared" si="9"/>
        <v>1100</v>
      </c>
      <c r="F51" s="148">
        <f>D51+E51</f>
        <v>6100</v>
      </c>
      <c r="G51" s="143"/>
    </row>
    <row r="52" spans="1:7" s="144" customFormat="1" ht="30.6" customHeight="1" x14ac:dyDescent="0.25">
      <c r="A52" s="267" t="s">
        <v>264</v>
      </c>
      <c r="B52" s="267"/>
      <c r="C52" s="142"/>
      <c r="D52" s="142"/>
      <c r="E52" s="142"/>
      <c r="F52" s="142"/>
      <c r="G52" s="143"/>
    </row>
    <row r="53" spans="1:7" s="144" customFormat="1" x14ac:dyDescent="0.25">
      <c r="A53" s="145" t="s">
        <v>265</v>
      </c>
      <c r="B53" s="146" t="s">
        <v>226</v>
      </c>
      <c r="C53" s="142"/>
      <c r="D53" s="142"/>
      <c r="E53" s="142"/>
      <c r="F53" s="142"/>
      <c r="G53" s="143"/>
    </row>
    <row r="54" spans="1:7" s="144" customFormat="1" x14ac:dyDescent="0.25">
      <c r="A54" s="156" t="s">
        <v>266</v>
      </c>
      <c r="B54" s="147" t="s">
        <v>227</v>
      </c>
      <c r="C54" s="142" t="s">
        <v>228</v>
      </c>
      <c r="D54" s="148">
        <v>25000</v>
      </c>
      <c r="E54" s="148">
        <f>D54*0.22</f>
        <v>5500</v>
      </c>
      <c r="F54" s="148">
        <f t="shared" ref="F54:F59" si="10">D54+E54</f>
        <v>30500</v>
      </c>
      <c r="G54" s="143"/>
    </row>
    <row r="55" spans="1:7" s="144" customFormat="1" x14ac:dyDescent="0.25">
      <c r="A55" s="156" t="s">
        <v>267</v>
      </c>
      <c r="B55" s="147" t="s">
        <v>229</v>
      </c>
      <c r="C55" s="142" t="s">
        <v>228</v>
      </c>
      <c r="D55" s="148">
        <f>D54+5000</f>
        <v>30000</v>
      </c>
      <c r="E55" s="148">
        <f t="shared" ref="E55:E59" si="11">D55*0.22</f>
        <v>6600</v>
      </c>
      <c r="F55" s="148">
        <f t="shared" si="10"/>
        <v>36600</v>
      </c>
      <c r="G55" s="143"/>
    </row>
    <row r="56" spans="1:7" s="144" customFormat="1" x14ac:dyDescent="0.25">
      <c r="A56" s="156" t="s">
        <v>268</v>
      </c>
      <c r="B56" s="147" t="s">
        <v>230</v>
      </c>
      <c r="C56" s="142" t="s">
        <v>228</v>
      </c>
      <c r="D56" s="148">
        <f>D55+5000</f>
        <v>35000</v>
      </c>
      <c r="E56" s="148">
        <f t="shared" si="11"/>
        <v>7700</v>
      </c>
      <c r="F56" s="148">
        <f t="shared" si="10"/>
        <v>42700</v>
      </c>
      <c r="G56" s="143"/>
    </row>
    <row r="57" spans="1:7" s="144" customFormat="1" x14ac:dyDescent="0.25">
      <c r="A57" s="156" t="s">
        <v>269</v>
      </c>
      <c r="B57" s="147" t="s">
        <v>231</v>
      </c>
      <c r="C57" s="142" t="s">
        <v>228</v>
      </c>
      <c r="D57" s="148">
        <f>D56+5000</f>
        <v>40000</v>
      </c>
      <c r="E57" s="148">
        <f t="shared" si="11"/>
        <v>8800</v>
      </c>
      <c r="F57" s="148">
        <f t="shared" si="10"/>
        <v>48800</v>
      </c>
      <c r="G57" s="143"/>
    </row>
    <row r="58" spans="1:7" s="144" customFormat="1" x14ac:dyDescent="0.25">
      <c r="A58" s="156" t="s">
        <v>270</v>
      </c>
      <c r="B58" s="147" t="s">
        <v>232</v>
      </c>
      <c r="C58" s="142" t="s">
        <v>228</v>
      </c>
      <c r="D58" s="148">
        <f>D57+5000</f>
        <v>45000</v>
      </c>
      <c r="E58" s="148">
        <f t="shared" si="11"/>
        <v>9900</v>
      </c>
      <c r="F58" s="148">
        <f t="shared" si="10"/>
        <v>54900</v>
      </c>
      <c r="G58" s="143"/>
    </row>
    <row r="59" spans="1:7" s="144" customFormat="1" x14ac:dyDescent="0.25">
      <c r="A59" s="156" t="s">
        <v>271</v>
      </c>
      <c r="B59" s="147" t="s">
        <v>233</v>
      </c>
      <c r="C59" s="142" t="s">
        <v>228</v>
      </c>
      <c r="D59" s="148">
        <f>D58+5000</f>
        <v>50000</v>
      </c>
      <c r="E59" s="148">
        <f t="shared" si="11"/>
        <v>11000</v>
      </c>
      <c r="F59" s="148">
        <f t="shared" si="10"/>
        <v>61000</v>
      </c>
      <c r="G59" s="143"/>
    </row>
    <row r="60" spans="1:7" s="144" customFormat="1" x14ac:dyDescent="0.25">
      <c r="A60" s="145" t="s">
        <v>272</v>
      </c>
      <c r="B60" s="146" t="s">
        <v>235</v>
      </c>
      <c r="C60" s="142"/>
      <c r="D60" s="148"/>
      <c r="E60" s="148"/>
      <c r="F60" s="148"/>
      <c r="G60" s="143"/>
    </row>
    <row r="61" spans="1:7" s="144" customFormat="1" x14ac:dyDescent="0.25">
      <c r="A61" s="156" t="s">
        <v>273</v>
      </c>
      <c r="B61" s="147" t="s">
        <v>227</v>
      </c>
      <c r="C61" s="142" t="s">
        <v>228</v>
      </c>
      <c r="D61" s="148">
        <f>D54+10000</f>
        <v>35000</v>
      </c>
      <c r="E61" s="148">
        <f>D61*0.22</f>
        <v>7700</v>
      </c>
      <c r="F61" s="148">
        <f t="shared" ref="F61:F66" si="12">D61+E61</f>
        <v>42700</v>
      </c>
      <c r="G61" s="143"/>
    </row>
    <row r="62" spans="1:7" s="144" customFormat="1" x14ac:dyDescent="0.25">
      <c r="A62" s="156" t="s">
        <v>274</v>
      </c>
      <c r="B62" s="147" t="s">
        <v>229</v>
      </c>
      <c r="C62" s="142" t="s">
        <v>228</v>
      </c>
      <c r="D62" s="148">
        <f>D61+5000</f>
        <v>40000</v>
      </c>
      <c r="E62" s="148">
        <f t="shared" ref="E62:E66" si="13">D62*0.22</f>
        <v>8800</v>
      </c>
      <c r="F62" s="148">
        <f t="shared" si="12"/>
        <v>48800</v>
      </c>
      <c r="G62" s="143"/>
    </row>
    <row r="63" spans="1:7" s="144" customFormat="1" x14ac:dyDescent="0.25">
      <c r="A63" s="156" t="s">
        <v>275</v>
      </c>
      <c r="B63" s="147" t="s">
        <v>230</v>
      </c>
      <c r="C63" s="142" t="s">
        <v>228</v>
      </c>
      <c r="D63" s="148">
        <f>D62+5000</f>
        <v>45000</v>
      </c>
      <c r="E63" s="148">
        <f t="shared" si="13"/>
        <v>9900</v>
      </c>
      <c r="F63" s="148">
        <f t="shared" si="12"/>
        <v>54900</v>
      </c>
      <c r="G63" s="143"/>
    </row>
    <row r="64" spans="1:7" s="144" customFormat="1" x14ac:dyDescent="0.25">
      <c r="A64" s="156" t="s">
        <v>276</v>
      </c>
      <c r="B64" s="147" t="s">
        <v>231</v>
      </c>
      <c r="C64" s="142" t="s">
        <v>228</v>
      </c>
      <c r="D64" s="148">
        <f>D63+5000</f>
        <v>50000</v>
      </c>
      <c r="E64" s="148">
        <f t="shared" si="13"/>
        <v>11000</v>
      </c>
      <c r="F64" s="148">
        <f t="shared" si="12"/>
        <v>61000</v>
      </c>
      <c r="G64" s="143"/>
    </row>
    <row r="65" spans="1:7" s="144" customFormat="1" x14ac:dyDescent="0.25">
      <c r="A65" s="156" t="s">
        <v>277</v>
      </c>
      <c r="B65" s="147" t="s">
        <v>232</v>
      </c>
      <c r="C65" s="142" t="s">
        <v>228</v>
      </c>
      <c r="D65" s="148">
        <f>D64+5000</f>
        <v>55000</v>
      </c>
      <c r="E65" s="148">
        <f t="shared" si="13"/>
        <v>12100</v>
      </c>
      <c r="F65" s="148">
        <f t="shared" si="12"/>
        <v>67100</v>
      </c>
      <c r="G65" s="143"/>
    </row>
    <row r="66" spans="1:7" s="144" customFormat="1" x14ac:dyDescent="0.25">
      <c r="A66" s="156" t="s">
        <v>278</v>
      </c>
      <c r="B66" s="147" t="s">
        <v>233</v>
      </c>
      <c r="C66" s="142" t="s">
        <v>228</v>
      </c>
      <c r="D66" s="148">
        <f>D65+5000</f>
        <v>60000</v>
      </c>
      <c r="E66" s="148">
        <f t="shared" si="13"/>
        <v>13200</v>
      </c>
      <c r="F66" s="148">
        <f t="shared" si="12"/>
        <v>73200</v>
      </c>
      <c r="G66" s="143"/>
    </row>
    <row r="67" spans="1:7" s="144" customFormat="1" x14ac:dyDescent="0.25">
      <c r="A67" s="145" t="s">
        <v>279</v>
      </c>
      <c r="B67" s="146" t="s">
        <v>237</v>
      </c>
      <c r="C67" s="142"/>
      <c r="D67" s="148"/>
      <c r="E67" s="148"/>
      <c r="F67" s="148"/>
      <c r="G67" s="143"/>
    </row>
    <row r="68" spans="1:7" s="144" customFormat="1" x14ac:dyDescent="0.25">
      <c r="A68" s="156" t="s">
        <v>280</v>
      </c>
      <c r="B68" s="147" t="s">
        <v>227</v>
      </c>
      <c r="C68" s="142" t="s">
        <v>228</v>
      </c>
      <c r="D68" s="148">
        <f>D61+10000</f>
        <v>45000</v>
      </c>
      <c r="E68" s="148">
        <f>D68*0.22</f>
        <v>9900</v>
      </c>
      <c r="F68" s="148">
        <f t="shared" ref="F68:F73" si="14">D68+E68</f>
        <v>54900</v>
      </c>
      <c r="G68" s="143"/>
    </row>
    <row r="69" spans="1:7" s="144" customFormat="1" x14ac:dyDescent="0.25">
      <c r="A69" s="156" t="s">
        <v>281</v>
      </c>
      <c r="B69" s="147" t="s">
        <v>229</v>
      </c>
      <c r="C69" s="142" t="s">
        <v>228</v>
      </c>
      <c r="D69" s="148">
        <f>D68+5000</f>
        <v>50000</v>
      </c>
      <c r="E69" s="148">
        <f t="shared" ref="E69:E73" si="15">D69*0.22</f>
        <v>11000</v>
      </c>
      <c r="F69" s="148">
        <f t="shared" si="14"/>
        <v>61000</v>
      </c>
      <c r="G69" s="143"/>
    </row>
    <row r="70" spans="1:7" s="144" customFormat="1" x14ac:dyDescent="0.25">
      <c r="A70" s="156" t="s">
        <v>282</v>
      </c>
      <c r="B70" s="147" t="s">
        <v>230</v>
      </c>
      <c r="C70" s="142" t="s">
        <v>228</v>
      </c>
      <c r="D70" s="148">
        <f>D69+5000</f>
        <v>55000</v>
      </c>
      <c r="E70" s="148">
        <f t="shared" si="15"/>
        <v>12100</v>
      </c>
      <c r="F70" s="148">
        <f t="shared" si="14"/>
        <v>67100</v>
      </c>
      <c r="G70" s="143"/>
    </row>
    <row r="71" spans="1:7" s="144" customFormat="1" x14ac:dyDescent="0.25">
      <c r="A71" s="156" t="s">
        <v>283</v>
      </c>
      <c r="B71" s="147" t="s">
        <v>231</v>
      </c>
      <c r="C71" s="142" t="s">
        <v>228</v>
      </c>
      <c r="D71" s="148">
        <f>D70+5000</f>
        <v>60000</v>
      </c>
      <c r="E71" s="148">
        <f t="shared" si="15"/>
        <v>13200</v>
      </c>
      <c r="F71" s="148">
        <f t="shared" si="14"/>
        <v>73200</v>
      </c>
      <c r="G71" s="143"/>
    </row>
    <row r="72" spans="1:7" s="144" customFormat="1" x14ac:dyDescent="0.25">
      <c r="A72" s="156" t="s">
        <v>284</v>
      </c>
      <c r="B72" s="147" t="s">
        <v>232</v>
      </c>
      <c r="C72" s="142" t="s">
        <v>228</v>
      </c>
      <c r="D72" s="148">
        <f>D71+5000</f>
        <v>65000</v>
      </c>
      <c r="E72" s="148">
        <f t="shared" si="15"/>
        <v>14300</v>
      </c>
      <c r="F72" s="148">
        <f t="shared" si="14"/>
        <v>79300</v>
      </c>
      <c r="G72" s="143"/>
    </row>
    <row r="73" spans="1:7" s="144" customFormat="1" x14ac:dyDescent="0.25">
      <c r="A73" s="156" t="s">
        <v>285</v>
      </c>
      <c r="B73" s="147" t="s">
        <v>233</v>
      </c>
      <c r="C73" s="142" t="s">
        <v>228</v>
      </c>
      <c r="D73" s="148">
        <f>D72+5000</f>
        <v>70000</v>
      </c>
      <c r="E73" s="148">
        <f t="shared" si="15"/>
        <v>15400</v>
      </c>
      <c r="F73" s="148">
        <f t="shared" si="14"/>
        <v>85400</v>
      </c>
      <c r="G73" s="143"/>
    </row>
    <row r="74" spans="1:7" s="144" customFormat="1" ht="30.95" customHeight="1" x14ac:dyDescent="0.25">
      <c r="A74" s="267" t="s">
        <v>286</v>
      </c>
      <c r="B74" s="267"/>
      <c r="C74" s="142"/>
      <c r="D74" s="148"/>
      <c r="E74" s="148"/>
      <c r="F74" s="148"/>
      <c r="G74" s="143"/>
    </row>
    <row r="75" spans="1:7" s="144" customFormat="1" x14ac:dyDescent="0.25">
      <c r="A75" s="145" t="s">
        <v>287</v>
      </c>
      <c r="B75" s="146" t="s">
        <v>226</v>
      </c>
      <c r="C75" s="142"/>
      <c r="D75" s="148"/>
      <c r="E75" s="148"/>
      <c r="F75" s="148"/>
      <c r="G75" s="143"/>
    </row>
    <row r="76" spans="1:7" s="144" customFormat="1" ht="30" x14ac:dyDescent="0.25">
      <c r="A76" s="156" t="s">
        <v>288</v>
      </c>
      <c r="B76" s="147" t="s">
        <v>289</v>
      </c>
      <c r="C76" s="142" t="s">
        <v>290</v>
      </c>
      <c r="D76" s="148">
        <v>10000</v>
      </c>
      <c r="E76" s="148">
        <f>D76*0.22</f>
        <v>2200</v>
      </c>
      <c r="F76" s="148">
        <f t="shared" ref="F76:F81" si="16">D76+E76</f>
        <v>12200</v>
      </c>
      <c r="G76" s="143"/>
    </row>
    <row r="77" spans="1:7" s="144" customFormat="1" ht="30" x14ac:dyDescent="0.25">
      <c r="A77" s="156" t="s">
        <v>291</v>
      </c>
      <c r="B77" s="147" t="s">
        <v>292</v>
      </c>
      <c r="C77" s="142" t="s">
        <v>290</v>
      </c>
      <c r="D77" s="148">
        <f>D76+2000</f>
        <v>12000</v>
      </c>
      <c r="E77" s="148">
        <f t="shared" ref="E77:E81" si="17">D77*0.22</f>
        <v>2640</v>
      </c>
      <c r="F77" s="148">
        <f t="shared" si="16"/>
        <v>14640</v>
      </c>
      <c r="G77" s="143"/>
    </row>
    <row r="78" spans="1:7" s="144" customFormat="1" ht="30" x14ac:dyDescent="0.25">
      <c r="A78" s="156" t="s">
        <v>293</v>
      </c>
      <c r="B78" s="147" t="s">
        <v>294</v>
      </c>
      <c r="C78" s="142" t="s">
        <v>290</v>
      </c>
      <c r="D78" s="148">
        <f>D77+2000</f>
        <v>14000</v>
      </c>
      <c r="E78" s="148">
        <f t="shared" si="17"/>
        <v>3080</v>
      </c>
      <c r="F78" s="148">
        <f t="shared" si="16"/>
        <v>17080</v>
      </c>
      <c r="G78" s="143"/>
    </row>
    <row r="79" spans="1:7" s="144" customFormat="1" ht="30" x14ac:dyDescent="0.25">
      <c r="A79" s="156" t="s">
        <v>295</v>
      </c>
      <c r="B79" s="147" t="s">
        <v>296</v>
      </c>
      <c r="C79" s="142" t="s">
        <v>290</v>
      </c>
      <c r="D79" s="148">
        <f>D76</f>
        <v>10000</v>
      </c>
      <c r="E79" s="148">
        <f t="shared" si="17"/>
        <v>2200</v>
      </c>
      <c r="F79" s="148">
        <f t="shared" si="16"/>
        <v>12200</v>
      </c>
      <c r="G79" s="143"/>
    </row>
    <row r="80" spans="1:7" s="144" customFormat="1" ht="30" x14ac:dyDescent="0.25">
      <c r="A80" s="156" t="s">
        <v>297</v>
      </c>
      <c r="B80" s="147" t="s">
        <v>298</v>
      </c>
      <c r="C80" s="142" t="s">
        <v>290</v>
      </c>
      <c r="D80" s="148">
        <f>D79+2000</f>
        <v>12000</v>
      </c>
      <c r="E80" s="148">
        <f t="shared" si="17"/>
        <v>2640</v>
      </c>
      <c r="F80" s="148">
        <f t="shared" si="16"/>
        <v>14640</v>
      </c>
      <c r="G80" s="143"/>
    </row>
    <row r="81" spans="1:7" s="144" customFormat="1" ht="30" x14ac:dyDescent="0.25">
      <c r="A81" s="156" t="s">
        <v>299</v>
      </c>
      <c r="B81" s="147" t="s">
        <v>300</v>
      </c>
      <c r="C81" s="142" t="s">
        <v>290</v>
      </c>
      <c r="D81" s="148">
        <f>D80+2000</f>
        <v>14000</v>
      </c>
      <c r="E81" s="148">
        <f t="shared" si="17"/>
        <v>3080</v>
      </c>
      <c r="F81" s="148">
        <f t="shared" si="16"/>
        <v>17080</v>
      </c>
      <c r="G81" s="143"/>
    </row>
    <row r="82" spans="1:7" s="144" customFormat="1" x14ac:dyDescent="0.25">
      <c r="A82" s="145" t="s">
        <v>301</v>
      </c>
      <c r="B82" s="146" t="s">
        <v>235</v>
      </c>
      <c r="C82" s="142"/>
      <c r="D82" s="148"/>
      <c r="E82" s="148"/>
      <c r="F82" s="148"/>
      <c r="G82" s="143"/>
    </row>
    <row r="83" spans="1:7" s="144" customFormat="1" ht="30" x14ac:dyDescent="0.25">
      <c r="A83" s="156" t="s">
        <v>302</v>
      </c>
      <c r="B83" s="147" t="s">
        <v>289</v>
      </c>
      <c r="C83" s="142" t="s">
        <v>290</v>
      </c>
      <c r="D83" s="148">
        <f>D76+2000</f>
        <v>12000</v>
      </c>
      <c r="E83" s="148">
        <f>D83*0.22</f>
        <v>2640</v>
      </c>
      <c r="F83" s="148">
        <f t="shared" ref="F83:F88" si="18">D83+E83</f>
        <v>14640</v>
      </c>
      <c r="G83" s="143"/>
    </row>
    <row r="84" spans="1:7" s="144" customFormat="1" ht="30" x14ac:dyDescent="0.25">
      <c r="A84" s="156" t="s">
        <v>303</v>
      </c>
      <c r="B84" s="147" t="s">
        <v>292</v>
      </c>
      <c r="C84" s="142" t="s">
        <v>290</v>
      </c>
      <c r="D84" s="148">
        <f>D83+2000</f>
        <v>14000</v>
      </c>
      <c r="E84" s="148">
        <f t="shared" ref="E84:E88" si="19">D84*0.22</f>
        <v>3080</v>
      </c>
      <c r="F84" s="148">
        <f t="shared" si="18"/>
        <v>17080</v>
      </c>
      <c r="G84" s="143"/>
    </row>
    <row r="85" spans="1:7" s="144" customFormat="1" ht="30" x14ac:dyDescent="0.25">
      <c r="A85" s="156" t="s">
        <v>304</v>
      </c>
      <c r="B85" s="147" t="s">
        <v>294</v>
      </c>
      <c r="C85" s="142" t="s">
        <v>290</v>
      </c>
      <c r="D85" s="148">
        <f>D84+2000</f>
        <v>16000</v>
      </c>
      <c r="E85" s="148">
        <f t="shared" si="19"/>
        <v>3520</v>
      </c>
      <c r="F85" s="148">
        <f t="shared" si="18"/>
        <v>19520</v>
      </c>
      <c r="G85" s="143"/>
    </row>
    <row r="86" spans="1:7" s="144" customFormat="1" ht="30" x14ac:dyDescent="0.25">
      <c r="A86" s="156" t="s">
        <v>305</v>
      </c>
      <c r="B86" s="147" t="s">
        <v>296</v>
      </c>
      <c r="C86" s="142" t="s">
        <v>290</v>
      </c>
      <c r="D86" s="148">
        <f>D83</f>
        <v>12000</v>
      </c>
      <c r="E86" s="148">
        <f t="shared" si="19"/>
        <v>2640</v>
      </c>
      <c r="F86" s="148">
        <f t="shared" si="18"/>
        <v>14640</v>
      </c>
      <c r="G86" s="143"/>
    </row>
    <row r="87" spans="1:7" s="144" customFormat="1" ht="30" x14ac:dyDescent="0.25">
      <c r="A87" s="156" t="s">
        <v>306</v>
      </c>
      <c r="B87" s="147" t="s">
        <v>298</v>
      </c>
      <c r="C87" s="142" t="s">
        <v>290</v>
      </c>
      <c r="D87" s="148">
        <f>D86+2000</f>
        <v>14000</v>
      </c>
      <c r="E87" s="148">
        <f t="shared" si="19"/>
        <v>3080</v>
      </c>
      <c r="F87" s="148">
        <f t="shared" si="18"/>
        <v>17080</v>
      </c>
      <c r="G87" s="143"/>
    </row>
    <row r="88" spans="1:7" s="144" customFormat="1" ht="30" x14ac:dyDescent="0.25">
      <c r="A88" s="156" t="s">
        <v>307</v>
      </c>
      <c r="B88" s="147" t="s">
        <v>300</v>
      </c>
      <c r="C88" s="142" t="s">
        <v>290</v>
      </c>
      <c r="D88" s="148">
        <f>D87+2000</f>
        <v>16000</v>
      </c>
      <c r="E88" s="148">
        <f t="shared" si="19"/>
        <v>3520</v>
      </c>
      <c r="F88" s="148">
        <f t="shared" si="18"/>
        <v>19520</v>
      </c>
      <c r="G88" s="143"/>
    </row>
    <row r="89" spans="1:7" s="144" customFormat="1" x14ac:dyDescent="0.25">
      <c r="A89" s="145" t="s">
        <v>308</v>
      </c>
      <c r="B89" s="146" t="s">
        <v>237</v>
      </c>
      <c r="C89" s="142"/>
      <c r="D89" s="148"/>
      <c r="E89" s="148"/>
      <c r="F89" s="148"/>
      <c r="G89" s="143"/>
    </row>
    <row r="90" spans="1:7" s="144" customFormat="1" ht="30" x14ac:dyDescent="0.25">
      <c r="A90" s="156" t="s">
        <v>309</v>
      </c>
      <c r="B90" s="147" t="s">
        <v>289</v>
      </c>
      <c r="C90" s="142" t="s">
        <v>290</v>
      </c>
      <c r="D90" s="148">
        <f>D83+2000</f>
        <v>14000</v>
      </c>
      <c r="E90" s="148">
        <f>D90*0.22</f>
        <v>3080</v>
      </c>
      <c r="F90" s="148">
        <f t="shared" ref="F90:F95" si="20">D90+E90</f>
        <v>17080</v>
      </c>
      <c r="G90" s="143"/>
    </row>
    <row r="91" spans="1:7" s="144" customFormat="1" ht="30" x14ac:dyDescent="0.25">
      <c r="A91" s="156" t="s">
        <v>310</v>
      </c>
      <c r="B91" s="147" t="s">
        <v>292</v>
      </c>
      <c r="C91" s="142" t="s">
        <v>290</v>
      </c>
      <c r="D91" s="148">
        <f>D90+2000</f>
        <v>16000</v>
      </c>
      <c r="E91" s="148">
        <f t="shared" ref="E91:E95" si="21">D91*0.22</f>
        <v>3520</v>
      </c>
      <c r="F91" s="148">
        <f t="shared" si="20"/>
        <v>19520</v>
      </c>
      <c r="G91" s="143"/>
    </row>
    <row r="92" spans="1:7" s="144" customFormat="1" ht="30" x14ac:dyDescent="0.25">
      <c r="A92" s="156" t="s">
        <v>311</v>
      </c>
      <c r="B92" s="147" t="s">
        <v>294</v>
      </c>
      <c r="C92" s="142" t="s">
        <v>290</v>
      </c>
      <c r="D92" s="148">
        <f>D91+2000</f>
        <v>18000</v>
      </c>
      <c r="E92" s="148">
        <f t="shared" si="21"/>
        <v>3960</v>
      </c>
      <c r="F92" s="148">
        <f t="shared" si="20"/>
        <v>21960</v>
      </c>
      <c r="G92" s="143"/>
    </row>
    <row r="93" spans="1:7" s="144" customFormat="1" ht="30" x14ac:dyDescent="0.25">
      <c r="A93" s="156" t="s">
        <v>312</v>
      </c>
      <c r="B93" s="147" t="s">
        <v>296</v>
      </c>
      <c r="C93" s="142" t="s">
        <v>290</v>
      </c>
      <c r="D93" s="148">
        <f>D90</f>
        <v>14000</v>
      </c>
      <c r="E93" s="148">
        <f t="shared" si="21"/>
        <v>3080</v>
      </c>
      <c r="F93" s="148">
        <f t="shared" si="20"/>
        <v>17080</v>
      </c>
      <c r="G93" s="143"/>
    </row>
    <row r="94" spans="1:7" s="144" customFormat="1" ht="30" x14ac:dyDescent="0.25">
      <c r="A94" s="156" t="s">
        <v>313</v>
      </c>
      <c r="B94" s="147" t="s">
        <v>298</v>
      </c>
      <c r="C94" s="142" t="s">
        <v>290</v>
      </c>
      <c r="D94" s="148">
        <f>D93+2000</f>
        <v>16000</v>
      </c>
      <c r="E94" s="148">
        <f t="shared" si="21"/>
        <v>3520</v>
      </c>
      <c r="F94" s="148">
        <f t="shared" si="20"/>
        <v>19520</v>
      </c>
      <c r="G94" s="143"/>
    </row>
    <row r="95" spans="1:7" s="144" customFormat="1" ht="30" x14ac:dyDescent="0.25">
      <c r="A95" s="156" t="s">
        <v>314</v>
      </c>
      <c r="B95" s="147" t="s">
        <v>300</v>
      </c>
      <c r="C95" s="142" t="s">
        <v>290</v>
      </c>
      <c r="D95" s="148">
        <f>D94+2000</f>
        <v>18000</v>
      </c>
      <c r="E95" s="148">
        <f t="shared" si="21"/>
        <v>3960</v>
      </c>
      <c r="F95" s="148">
        <f t="shared" si="20"/>
        <v>21960</v>
      </c>
      <c r="G95" s="143"/>
    </row>
    <row r="96" spans="1:7" s="144" customFormat="1" ht="31.5" customHeight="1" x14ac:dyDescent="0.25">
      <c r="A96" s="268" t="s">
        <v>315</v>
      </c>
      <c r="B96" s="269"/>
      <c r="C96" s="142"/>
      <c r="D96" s="148"/>
      <c r="E96" s="148"/>
      <c r="F96" s="148"/>
      <c r="G96" s="143"/>
    </row>
    <row r="97" spans="1:8" s="144" customFormat="1" ht="15" customHeight="1" x14ac:dyDescent="0.25">
      <c r="A97" s="145" t="s">
        <v>316</v>
      </c>
      <c r="B97" s="146" t="s">
        <v>226</v>
      </c>
      <c r="C97" s="142"/>
      <c r="D97" s="148"/>
      <c r="E97" s="148"/>
      <c r="F97" s="148"/>
      <c r="G97" s="143"/>
    </row>
    <row r="98" spans="1:8" s="144" customFormat="1" ht="30" x14ac:dyDescent="0.25">
      <c r="A98" s="156" t="s">
        <v>317</v>
      </c>
      <c r="B98" s="147" t="s">
        <v>289</v>
      </c>
      <c r="C98" s="142" t="s">
        <v>290</v>
      </c>
      <c r="D98" s="148">
        <v>14000</v>
      </c>
      <c r="E98" s="148">
        <f>D98*0.22</f>
        <v>3080</v>
      </c>
      <c r="F98" s="148">
        <f t="shared" ref="F98:F103" si="22">D98+E98</f>
        <v>17080</v>
      </c>
      <c r="G98" s="143"/>
    </row>
    <row r="99" spans="1:8" s="144" customFormat="1" ht="30" x14ac:dyDescent="0.25">
      <c r="A99" s="156" t="s">
        <v>318</v>
      </c>
      <c r="B99" s="147" t="s">
        <v>292</v>
      </c>
      <c r="C99" s="142" t="s">
        <v>290</v>
      </c>
      <c r="D99" s="148">
        <f>D98+2000</f>
        <v>16000</v>
      </c>
      <c r="E99" s="148">
        <f t="shared" ref="E99:E103" si="23">D99*0.22</f>
        <v>3520</v>
      </c>
      <c r="F99" s="148">
        <f t="shared" si="22"/>
        <v>19520</v>
      </c>
      <c r="G99" s="143"/>
    </row>
    <row r="100" spans="1:8" s="144" customFormat="1" ht="30" x14ac:dyDescent="0.25">
      <c r="A100" s="156" t="s">
        <v>319</v>
      </c>
      <c r="B100" s="147" t="s">
        <v>294</v>
      </c>
      <c r="C100" s="142" t="s">
        <v>290</v>
      </c>
      <c r="D100" s="148">
        <f>D99+2000</f>
        <v>18000</v>
      </c>
      <c r="E100" s="148">
        <f t="shared" si="23"/>
        <v>3960</v>
      </c>
      <c r="F100" s="148">
        <f t="shared" si="22"/>
        <v>21960</v>
      </c>
      <c r="G100" s="143"/>
    </row>
    <row r="101" spans="1:8" s="144" customFormat="1" ht="30" x14ac:dyDescent="0.25">
      <c r="A101" s="156" t="s">
        <v>320</v>
      </c>
      <c r="B101" s="147" t="s">
        <v>296</v>
      </c>
      <c r="C101" s="142" t="s">
        <v>290</v>
      </c>
      <c r="D101" s="148">
        <f>D98+2000</f>
        <v>16000</v>
      </c>
      <c r="E101" s="148">
        <f t="shared" si="23"/>
        <v>3520</v>
      </c>
      <c r="F101" s="148">
        <f t="shared" si="22"/>
        <v>19520</v>
      </c>
      <c r="G101" s="143"/>
    </row>
    <row r="102" spans="1:8" s="144" customFormat="1" ht="30" x14ac:dyDescent="0.25">
      <c r="A102" s="156" t="s">
        <v>321</v>
      </c>
      <c r="B102" s="147" t="s">
        <v>298</v>
      </c>
      <c r="C102" s="142" t="s">
        <v>290</v>
      </c>
      <c r="D102" s="148">
        <f>D101+2000</f>
        <v>18000</v>
      </c>
      <c r="E102" s="148">
        <f t="shared" si="23"/>
        <v>3960</v>
      </c>
      <c r="F102" s="148">
        <f t="shared" si="22"/>
        <v>21960</v>
      </c>
      <c r="G102" s="143"/>
    </row>
    <row r="103" spans="1:8" s="144" customFormat="1" ht="30" x14ac:dyDescent="0.25">
      <c r="A103" s="156" t="s">
        <v>322</v>
      </c>
      <c r="B103" s="147" t="s">
        <v>300</v>
      </c>
      <c r="C103" s="142" t="s">
        <v>290</v>
      </c>
      <c r="D103" s="148">
        <f>D102+2000</f>
        <v>20000</v>
      </c>
      <c r="E103" s="148">
        <f t="shared" si="23"/>
        <v>4400</v>
      </c>
      <c r="F103" s="148">
        <f t="shared" si="22"/>
        <v>24400</v>
      </c>
      <c r="G103" s="143"/>
    </row>
    <row r="104" spans="1:8" s="144" customFormat="1" ht="15" customHeight="1" x14ac:dyDescent="0.25">
      <c r="A104" s="145" t="s">
        <v>323</v>
      </c>
      <c r="B104" s="146" t="s">
        <v>235</v>
      </c>
      <c r="C104" s="142"/>
      <c r="D104" s="148"/>
      <c r="E104" s="148"/>
      <c r="F104" s="148"/>
      <c r="G104" s="150"/>
      <c r="H104" s="151"/>
    </row>
    <row r="105" spans="1:8" s="144" customFormat="1" ht="30" x14ac:dyDescent="0.25">
      <c r="A105" s="156" t="s">
        <v>324</v>
      </c>
      <c r="B105" s="147" t="s">
        <v>289</v>
      </c>
      <c r="C105" s="142" t="s">
        <v>290</v>
      </c>
      <c r="D105" s="148">
        <f>D98+2000</f>
        <v>16000</v>
      </c>
      <c r="E105" s="148">
        <f>D105*0.22</f>
        <v>3520</v>
      </c>
      <c r="F105" s="148">
        <f t="shared" ref="F105:F110" si="24">D105+E105</f>
        <v>19520</v>
      </c>
      <c r="G105" s="143"/>
    </row>
    <row r="106" spans="1:8" s="144" customFormat="1" ht="30" x14ac:dyDescent="0.25">
      <c r="A106" s="156" t="s">
        <v>325</v>
      </c>
      <c r="B106" s="147" t="s">
        <v>292</v>
      </c>
      <c r="C106" s="142" t="s">
        <v>290</v>
      </c>
      <c r="D106" s="148">
        <f>D105+2000</f>
        <v>18000</v>
      </c>
      <c r="E106" s="148">
        <f t="shared" ref="E106:E110" si="25">D106*0.22</f>
        <v>3960</v>
      </c>
      <c r="F106" s="148">
        <f t="shared" si="24"/>
        <v>21960</v>
      </c>
      <c r="G106" s="143"/>
    </row>
    <row r="107" spans="1:8" s="144" customFormat="1" ht="30" x14ac:dyDescent="0.25">
      <c r="A107" s="156" t="s">
        <v>326</v>
      </c>
      <c r="B107" s="147" t="s">
        <v>294</v>
      </c>
      <c r="C107" s="142" t="s">
        <v>290</v>
      </c>
      <c r="D107" s="148">
        <f>D106+2000</f>
        <v>20000</v>
      </c>
      <c r="E107" s="148">
        <f t="shared" si="25"/>
        <v>4400</v>
      </c>
      <c r="F107" s="148">
        <f t="shared" si="24"/>
        <v>24400</v>
      </c>
      <c r="G107" s="143"/>
    </row>
    <row r="108" spans="1:8" s="144" customFormat="1" ht="30" x14ac:dyDescent="0.25">
      <c r="A108" s="156" t="s">
        <v>327</v>
      </c>
      <c r="B108" s="147" t="s">
        <v>296</v>
      </c>
      <c r="C108" s="142" t="s">
        <v>290</v>
      </c>
      <c r="D108" s="148">
        <f>D105+2000</f>
        <v>18000</v>
      </c>
      <c r="E108" s="148">
        <f t="shared" si="25"/>
        <v>3960</v>
      </c>
      <c r="F108" s="148">
        <f t="shared" si="24"/>
        <v>21960</v>
      </c>
      <c r="G108" s="143"/>
    </row>
    <row r="109" spans="1:8" s="144" customFormat="1" ht="30" x14ac:dyDescent="0.25">
      <c r="A109" s="156" t="s">
        <v>328</v>
      </c>
      <c r="B109" s="147" t="s">
        <v>298</v>
      </c>
      <c r="C109" s="142" t="s">
        <v>290</v>
      </c>
      <c r="D109" s="148">
        <f>D108+2000</f>
        <v>20000</v>
      </c>
      <c r="E109" s="148">
        <f t="shared" si="25"/>
        <v>4400</v>
      </c>
      <c r="F109" s="148">
        <f t="shared" si="24"/>
        <v>24400</v>
      </c>
      <c r="G109" s="143"/>
    </row>
    <row r="110" spans="1:8" s="144" customFormat="1" ht="30" x14ac:dyDescent="0.25">
      <c r="A110" s="156" t="s">
        <v>329</v>
      </c>
      <c r="B110" s="147" t="s">
        <v>300</v>
      </c>
      <c r="C110" s="142" t="s">
        <v>290</v>
      </c>
      <c r="D110" s="148">
        <f>D109+2000</f>
        <v>22000</v>
      </c>
      <c r="E110" s="148">
        <f t="shared" si="25"/>
        <v>4840</v>
      </c>
      <c r="F110" s="148">
        <f t="shared" si="24"/>
        <v>26840</v>
      </c>
      <c r="G110" s="143"/>
    </row>
    <row r="111" spans="1:8" s="144" customFormat="1" ht="15" customHeight="1" x14ac:dyDescent="0.25">
      <c r="A111" s="145" t="s">
        <v>330</v>
      </c>
      <c r="B111" s="146" t="s">
        <v>237</v>
      </c>
      <c r="C111" s="142"/>
      <c r="D111" s="148"/>
      <c r="E111" s="148"/>
      <c r="F111" s="148"/>
      <c r="G111" s="150"/>
      <c r="H111" s="151"/>
    </row>
    <row r="112" spans="1:8" s="144" customFormat="1" ht="30" x14ac:dyDescent="0.25">
      <c r="A112" s="156" t="s">
        <v>331</v>
      </c>
      <c r="B112" s="147" t="s">
        <v>289</v>
      </c>
      <c r="C112" s="142" t="s">
        <v>290</v>
      </c>
      <c r="D112" s="148">
        <f>D105+2000</f>
        <v>18000</v>
      </c>
      <c r="E112" s="148">
        <f>D112*0.22</f>
        <v>3960</v>
      </c>
      <c r="F112" s="148">
        <f t="shared" ref="F112:F117" si="26">D112+E112</f>
        <v>21960</v>
      </c>
      <c r="G112" s="143"/>
    </row>
    <row r="113" spans="1:7" s="144" customFormat="1" ht="30" x14ac:dyDescent="0.25">
      <c r="A113" s="156" t="s">
        <v>332</v>
      </c>
      <c r="B113" s="147" t="s">
        <v>292</v>
      </c>
      <c r="C113" s="142" t="s">
        <v>290</v>
      </c>
      <c r="D113" s="148">
        <f>D112+2000</f>
        <v>20000</v>
      </c>
      <c r="E113" s="148">
        <f t="shared" ref="E113:E117" si="27">D113*0.22</f>
        <v>4400</v>
      </c>
      <c r="F113" s="148">
        <f t="shared" si="26"/>
        <v>24400</v>
      </c>
      <c r="G113" s="143"/>
    </row>
    <row r="114" spans="1:7" s="144" customFormat="1" ht="30" x14ac:dyDescent="0.25">
      <c r="A114" s="156" t="s">
        <v>333</v>
      </c>
      <c r="B114" s="147" t="s">
        <v>294</v>
      </c>
      <c r="C114" s="142" t="s">
        <v>290</v>
      </c>
      <c r="D114" s="148">
        <f>D113+2000</f>
        <v>22000</v>
      </c>
      <c r="E114" s="148">
        <f t="shared" si="27"/>
        <v>4840</v>
      </c>
      <c r="F114" s="148">
        <f t="shared" si="26"/>
        <v>26840</v>
      </c>
      <c r="G114" s="143"/>
    </row>
    <row r="115" spans="1:7" s="144" customFormat="1" ht="30" x14ac:dyDescent="0.25">
      <c r="A115" s="156" t="s">
        <v>334</v>
      </c>
      <c r="B115" s="147" t="s">
        <v>296</v>
      </c>
      <c r="C115" s="142" t="s">
        <v>290</v>
      </c>
      <c r="D115" s="148">
        <f>D112+2000</f>
        <v>20000</v>
      </c>
      <c r="E115" s="148">
        <f t="shared" si="27"/>
        <v>4400</v>
      </c>
      <c r="F115" s="148">
        <f t="shared" si="26"/>
        <v>24400</v>
      </c>
      <c r="G115" s="143"/>
    </row>
    <row r="116" spans="1:7" s="144" customFormat="1" ht="30" x14ac:dyDescent="0.25">
      <c r="A116" s="156" t="s">
        <v>335</v>
      </c>
      <c r="B116" s="147" t="s">
        <v>298</v>
      </c>
      <c r="C116" s="142" t="s">
        <v>290</v>
      </c>
      <c r="D116" s="148">
        <f>D115+2000</f>
        <v>22000</v>
      </c>
      <c r="E116" s="148">
        <f t="shared" si="27"/>
        <v>4840</v>
      </c>
      <c r="F116" s="148">
        <f t="shared" si="26"/>
        <v>26840</v>
      </c>
      <c r="G116" s="143"/>
    </row>
    <row r="117" spans="1:7" s="144" customFormat="1" ht="30" x14ac:dyDescent="0.25">
      <c r="A117" s="156" t="s">
        <v>336</v>
      </c>
      <c r="B117" s="147" t="s">
        <v>300</v>
      </c>
      <c r="C117" s="142" t="s">
        <v>290</v>
      </c>
      <c r="D117" s="148">
        <f>D116+2000</f>
        <v>24000</v>
      </c>
      <c r="E117" s="148">
        <f t="shared" si="27"/>
        <v>5280</v>
      </c>
      <c r="F117" s="148">
        <f t="shared" si="26"/>
        <v>29280</v>
      </c>
      <c r="G117" s="143"/>
    </row>
    <row r="118" spans="1:7" x14ac:dyDescent="0.25">
      <c r="D118" s="157"/>
      <c r="E118" s="157"/>
      <c r="F118" s="157"/>
    </row>
    <row r="119" spans="1:7" x14ac:dyDescent="0.25">
      <c r="D119" s="157"/>
      <c r="E119" s="157"/>
      <c r="F119" s="157"/>
    </row>
    <row r="120" spans="1:7" x14ac:dyDescent="0.25">
      <c r="D120" s="157"/>
      <c r="E120" s="157"/>
      <c r="F120" s="157"/>
    </row>
    <row r="121" spans="1:7" x14ac:dyDescent="0.25">
      <c r="D121" s="157"/>
      <c r="E121" s="157"/>
      <c r="F121" s="157"/>
    </row>
    <row r="122" spans="1:7" x14ac:dyDescent="0.25">
      <c r="D122" s="157"/>
      <c r="E122" s="157"/>
      <c r="F122" s="157"/>
    </row>
    <row r="123" spans="1:7" x14ac:dyDescent="0.25">
      <c r="D123" s="157"/>
      <c r="E123" s="157"/>
      <c r="F123" s="157"/>
    </row>
    <row r="124" spans="1:7" x14ac:dyDescent="0.25">
      <c r="D124" s="157"/>
      <c r="E124" s="157"/>
      <c r="F124" s="157"/>
    </row>
    <row r="125" spans="1:7" x14ac:dyDescent="0.25">
      <c r="D125" s="157"/>
      <c r="E125" s="157"/>
      <c r="F125" s="157"/>
    </row>
    <row r="126" spans="1:7" x14ac:dyDescent="0.25">
      <c r="D126" s="157"/>
      <c r="E126" s="157"/>
      <c r="F126" s="157"/>
    </row>
    <row r="127" spans="1:7" x14ac:dyDescent="0.25">
      <c r="D127" s="157"/>
      <c r="E127" s="157"/>
      <c r="F127" s="157"/>
    </row>
    <row r="128" spans="1:7" x14ac:dyDescent="0.25">
      <c r="D128" s="157"/>
      <c r="E128" s="157"/>
      <c r="F128" s="157"/>
    </row>
    <row r="129" spans="4:6" x14ac:dyDescent="0.25">
      <c r="D129" s="157"/>
      <c r="E129" s="157"/>
      <c r="F129" s="157"/>
    </row>
    <row r="130" spans="4:6" x14ac:dyDescent="0.25">
      <c r="D130" s="157"/>
      <c r="E130" s="157"/>
      <c r="F130" s="157"/>
    </row>
    <row r="131" spans="4:6" x14ac:dyDescent="0.25">
      <c r="D131" s="157"/>
      <c r="E131" s="157"/>
      <c r="F131" s="157"/>
    </row>
    <row r="132" spans="4:6" x14ac:dyDescent="0.25">
      <c r="D132" s="157"/>
      <c r="E132" s="157"/>
      <c r="F132" s="157"/>
    </row>
    <row r="133" spans="4:6" x14ac:dyDescent="0.25">
      <c r="D133" s="157"/>
      <c r="E133" s="157"/>
      <c r="F133" s="157"/>
    </row>
    <row r="134" spans="4:6" x14ac:dyDescent="0.25">
      <c r="D134" s="157"/>
      <c r="E134" s="157"/>
      <c r="F134" s="157"/>
    </row>
    <row r="135" spans="4:6" x14ac:dyDescent="0.25">
      <c r="D135" s="157"/>
      <c r="E135" s="157"/>
      <c r="F135" s="157"/>
    </row>
    <row r="136" spans="4:6" x14ac:dyDescent="0.25">
      <c r="D136" s="157"/>
      <c r="E136" s="157"/>
      <c r="F136" s="157"/>
    </row>
    <row r="137" spans="4:6" x14ac:dyDescent="0.25">
      <c r="D137" s="157"/>
      <c r="E137" s="157"/>
      <c r="F137" s="157"/>
    </row>
    <row r="138" spans="4:6" x14ac:dyDescent="0.25">
      <c r="D138" s="157"/>
      <c r="E138" s="157"/>
      <c r="F138" s="157"/>
    </row>
    <row r="139" spans="4:6" x14ac:dyDescent="0.25">
      <c r="D139" s="157"/>
      <c r="E139" s="157"/>
      <c r="F139" s="157"/>
    </row>
    <row r="140" spans="4:6" x14ac:dyDescent="0.25">
      <c r="D140" s="157"/>
      <c r="E140" s="157"/>
      <c r="F140" s="157"/>
    </row>
    <row r="141" spans="4:6" x14ac:dyDescent="0.25">
      <c r="D141" s="157"/>
      <c r="E141" s="157"/>
      <c r="F141" s="157"/>
    </row>
    <row r="142" spans="4:6" x14ac:dyDescent="0.25">
      <c r="D142" s="157"/>
      <c r="E142" s="157"/>
      <c r="F142" s="157"/>
    </row>
    <row r="143" spans="4:6" x14ac:dyDescent="0.25">
      <c r="D143" s="157"/>
      <c r="E143" s="157"/>
      <c r="F143" s="157"/>
    </row>
    <row r="144" spans="4:6" x14ac:dyDescent="0.25">
      <c r="D144" s="157"/>
      <c r="E144" s="157"/>
      <c r="F144" s="157"/>
    </row>
    <row r="145" spans="4:6" x14ac:dyDescent="0.25">
      <c r="D145" s="157"/>
      <c r="E145" s="157"/>
      <c r="F145" s="157"/>
    </row>
    <row r="146" spans="4:6" x14ac:dyDescent="0.25">
      <c r="D146" s="157"/>
      <c r="E146" s="157"/>
      <c r="F146" s="157"/>
    </row>
    <row r="147" spans="4:6" x14ac:dyDescent="0.25">
      <c r="D147" s="157"/>
      <c r="E147" s="157"/>
      <c r="F147" s="157"/>
    </row>
    <row r="148" spans="4:6" x14ac:dyDescent="0.25">
      <c r="D148" s="157"/>
      <c r="E148" s="157"/>
      <c r="F148" s="157"/>
    </row>
    <row r="149" spans="4:6" x14ac:dyDescent="0.25">
      <c r="D149" s="157"/>
      <c r="E149" s="157"/>
      <c r="F149" s="157"/>
    </row>
    <row r="150" spans="4:6" x14ac:dyDescent="0.25">
      <c r="D150" s="157"/>
      <c r="E150" s="157"/>
      <c r="F150" s="157"/>
    </row>
    <row r="151" spans="4:6" x14ac:dyDescent="0.25">
      <c r="D151" s="157"/>
      <c r="E151" s="157"/>
      <c r="F151" s="157"/>
    </row>
    <row r="152" spans="4:6" x14ac:dyDescent="0.25">
      <c r="D152" s="157"/>
      <c r="E152" s="157"/>
      <c r="F152" s="157"/>
    </row>
    <row r="153" spans="4:6" x14ac:dyDescent="0.25">
      <c r="D153" s="157"/>
      <c r="E153" s="157"/>
      <c r="F153" s="157"/>
    </row>
    <row r="154" spans="4:6" x14ac:dyDescent="0.25">
      <c r="D154" s="157"/>
      <c r="E154" s="157"/>
      <c r="F154" s="157"/>
    </row>
    <row r="155" spans="4:6" x14ac:dyDescent="0.25">
      <c r="D155" s="157"/>
      <c r="E155" s="157"/>
      <c r="F155" s="157"/>
    </row>
    <row r="156" spans="4:6" x14ac:dyDescent="0.25">
      <c r="D156" s="157"/>
      <c r="E156" s="157"/>
      <c r="F156" s="157"/>
    </row>
    <row r="157" spans="4:6" x14ac:dyDescent="0.25">
      <c r="D157" s="157"/>
      <c r="E157" s="157"/>
      <c r="F157" s="157"/>
    </row>
    <row r="158" spans="4:6" x14ac:dyDescent="0.25">
      <c r="D158" s="157"/>
      <c r="E158" s="157"/>
      <c r="F158" s="157"/>
    </row>
    <row r="159" spans="4:6" x14ac:dyDescent="0.25">
      <c r="D159" s="157"/>
      <c r="E159" s="157"/>
      <c r="F159" s="157"/>
    </row>
    <row r="160" spans="4:6" x14ac:dyDescent="0.25">
      <c r="D160" s="157"/>
      <c r="E160" s="157"/>
      <c r="F160" s="157"/>
    </row>
    <row r="161" spans="4:6" x14ac:dyDescent="0.25">
      <c r="D161" s="157"/>
      <c r="E161" s="157"/>
      <c r="F161" s="157"/>
    </row>
    <row r="162" spans="4:6" x14ac:dyDescent="0.25">
      <c r="D162" s="157"/>
      <c r="E162" s="157"/>
      <c r="F162" s="157"/>
    </row>
    <row r="163" spans="4:6" x14ac:dyDescent="0.25">
      <c r="D163" s="157"/>
      <c r="E163" s="157"/>
      <c r="F163" s="157"/>
    </row>
    <row r="164" spans="4:6" x14ac:dyDescent="0.25">
      <c r="D164" s="157"/>
      <c r="E164" s="157"/>
      <c r="F164" s="157"/>
    </row>
    <row r="165" spans="4:6" x14ac:dyDescent="0.25">
      <c r="D165" s="157"/>
      <c r="E165" s="157"/>
      <c r="F165" s="157"/>
    </row>
    <row r="166" spans="4:6" x14ac:dyDescent="0.25">
      <c r="D166" s="157"/>
      <c r="E166" s="157"/>
      <c r="F166" s="157"/>
    </row>
    <row r="167" spans="4:6" x14ac:dyDescent="0.25">
      <c r="D167" s="157"/>
      <c r="E167" s="157"/>
      <c r="F167" s="157"/>
    </row>
    <row r="168" spans="4:6" x14ac:dyDescent="0.25">
      <c r="D168" s="157"/>
      <c r="E168" s="157"/>
      <c r="F168" s="157"/>
    </row>
    <row r="169" spans="4:6" x14ac:dyDescent="0.25">
      <c r="D169" s="157"/>
      <c r="E169" s="157"/>
      <c r="F169" s="157"/>
    </row>
    <row r="170" spans="4:6" x14ac:dyDescent="0.25">
      <c r="D170" s="157"/>
      <c r="E170" s="157"/>
      <c r="F170" s="157"/>
    </row>
    <row r="171" spans="4:6" x14ac:dyDescent="0.25">
      <c r="D171" s="157"/>
      <c r="E171" s="157"/>
      <c r="F171" s="157"/>
    </row>
    <row r="172" spans="4:6" x14ac:dyDescent="0.25">
      <c r="D172" s="157"/>
      <c r="E172" s="157"/>
      <c r="F172" s="157"/>
    </row>
    <row r="173" spans="4:6" x14ac:dyDescent="0.25">
      <c r="D173" s="157"/>
      <c r="E173" s="157"/>
      <c r="F173" s="157"/>
    </row>
    <row r="174" spans="4:6" x14ac:dyDescent="0.25">
      <c r="D174" s="157"/>
      <c r="E174" s="157"/>
      <c r="F174" s="157"/>
    </row>
    <row r="175" spans="4:6" x14ac:dyDescent="0.25">
      <c r="D175" s="157"/>
      <c r="E175" s="157"/>
      <c r="F175" s="157"/>
    </row>
    <row r="176" spans="4:6" x14ac:dyDescent="0.25">
      <c r="D176" s="157"/>
      <c r="E176" s="157"/>
      <c r="F176" s="157"/>
    </row>
    <row r="177" spans="4:6" x14ac:dyDescent="0.25">
      <c r="D177" s="157"/>
      <c r="E177" s="157"/>
      <c r="F177" s="157"/>
    </row>
    <row r="178" spans="4:6" x14ac:dyDescent="0.25">
      <c r="D178" s="157"/>
      <c r="E178" s="157"/>
      <c r="F178" s="157"/>
    </row>
    <row r="179" spans="4:6" x14ac:dyDescent="0.25">
      <c r="D179" s="157"/>
      <c r="E179" s="157"/>
      <c r="F179" s="157"/>
    </row>
    <row r="180" spans="4:6" x14ac:dyDescent="0.25">
      <c r="D180" s="157"/>
      <c r="E180" s="157"/>
      <c r="F180" s="157"/>
    </row>
    <row r="181" spans="4:6" x14ac:dyDescent="0.25">
      <c r="D181" s="157"/>
      <c r="E181" s="157"/>
      <c r="F181" s="157"/>
    </row>
    <row r="182" spans="4:6" x14ac:dyDescent="0.25">
      <c r="D182" s="157"/>
      <c r="E182" s="157"/>
      <c r="F182" s="157"/>
    </row>
    <row r="183" spans="4:6" x14ac:dyDescent="0.25">
      <c r="D183" s="157"/>
      <c r="E183" s="157"/>
      <c r="F183" s="157"/>
    </row>
    <row r="184" spans="4:6" x14ac:dyDescent="0.25">
      <c r="D184" s="157"/>
      <c r="E184" s="157"/>
      <c r="F184" s="157"/>
    </row>
    <row r="185" spans="4:6" x14ac:dyDescent="0.25">
      <c r="D185" s="157"/>
      <c r="E185" s="157"/>
      <c r="F185" s="157"/>
    </row>
    <row r="186" spans="4:6" x14ac:dyDescent="0.25">
      <c r="D186" s="157"/>
      <c r="E186" s="157"/>
      <c r="F186" s="157"/>
    </row>
    <row r="187" spans="4:6" x14ac:dyDescent="0.25">
      <c r="D187" s="157"/>
      <c r="E187" s="157"/>
      <c r="F187" s="157"/>
    </row>
    <row r="188" spans="4:6" x14ac:dyDescent="0.25">
      <c r="D188" s="157"/>
      <c r="E188" s="157"/>
      <c r="F188" s="157"/>
    </row>
    <row r="189" spans="4:6" x14ac:dyDescent="0.25">
      <c r="D189" s="157"/>
      <c r="E189" s="157"/>
      <c r="F189" s="157"/>
    </row>
    <row r="190" spans="4:6" x14ac:dyDescent="0.25">
      <c r="D190" s="157"/>
      <c r="E190" s="157"/>
      <c r="F190" s="157"/>
    </row>
    <row r="191" spans="4:6" x14ac:dyDescent="0.25">
      <c r="D191" s="157"/>
      <c r="E191" s="157"/>
      <c r="F191" s="157"/>
    </row>
    <row r="192" spans="4:6" x14ac:dyDescent="0.25">
      <c r="D192" s="157"/>
      <c r="E192" s="157"/>
      <c r="F192" s="157"/>
    </row>
    <row r="193" spans="4:6" x14ac:dyDescent="0.25">
      <c r="D193" s="157"/>
      <c r="E193" s="157"/>
      <c r="F193" s="157"/>
    </row>
    <row r="194" spans="4:6" x14ac:dyDescent="0.25">
      <c r="D194" s="157"/>
      <c r="E194" s="157"/>
      <c r="F194" s="157"/>
    </row>
    <row r="195" spans="4:6" x14ac:dyDescent="0.25">
      <c r="D195" s="157"/>
      <c r="E195" s="157"/>
      <c r="F195" s="157"/>
    </row>
    <row r="196" spans="4:6" x14ac:dyDescent="0.25">
      <c r="D196" s="157"/>
      <c r="E196" s="157"/>
      <c r="F196" s="157"/>
    </row>
    <row r="197" spans="4:6" x14ac:dyDescent="0.25">
      <c r="D197" s="157"/>
      <c r="E197" s="157"/>
      <c r="F197" s="157"/>
    </row>
    <row r="198" spans="4:6" x14ac:dyDescent="0.25">
      <c r="D198" s="157"/>
      <c r="E198" s="157"/>
      <c r="F198" s="157"/>
    </row>
    <row r="199" spans="4:6" x14ac:dyDescent="0.25">
      <c r="D199" s="157"/>
      <c r="E199" s="157"/>
      <c r="F199" s="157"/>
    </row>
    <row r="200" spans="4:6" x14ac:dyDescent="0.25">
      <c r="D200" s="157"/>
      <c r="E200" s="157"/>
      <c r="F200" s="157"/>
    </row>
    <row r="201" spans="4:6" x14ac:dyDescent="0.25">
      <c r="D201" s="157"/>
      <c r="E201" s="157"/>
      <c r="F201" s="157"/>
    </row>
    <row r="202" spans="4:6" x14ac:dyDescent="0.25">
      <c r="D202" s="157"/>
      <c r="E202" s="157"/>
      <c r="F202" s="157"/>
    </row>
    <row r="203" spans="4:6" x14ac:dyDescent="0.25">
      <c r="D203" s="157"/>
      <c r="E203" s="157"/>
      <c r="F203" s="157"/>
    </row>
    <row r="204" spans="4:6" x14ac:dyDescent="0.25">
      <c r="D204" s="157"/>
      <c r="E204" s="157"/>
      <c r="F204" s="157"/>
    </row>
    <row r="205" spans="4:6" x14ac:dyDescent="0.25">
      <c r="D205" s="157"/>
      <c r="E205" s="157"/>
      <c r="F205" s="157"/>
    </row>
    <row r="206" spans="4:6" x14ac:dyDescent="0.25">
      <c r="D206" s="157"/>
      <c r="E206" s="157"/>
      <c r="F206" s="157"/>
    </row>
    <row r="207" spans="4:6" x14ac:dyDescent="0.25">
      <c r="D207" s="157"/>
      <c r="E207" s="157"/>
      <c r="F207" s="157"/>
    </row>
    <row r="208" spans="4:6" x14ac:dyDescent="0.25">
      <c r="D208" s="157"/>
      <c r="E208" s="157"/>
      <c r="F208" s="157"/>
    </row>
    <row r="209" spans="4:6" x14ac:dyDescent="0.25">
      <c r="D209" s="157"/>
      <c r="E209" s="157"/>
      <c r="F209" s="157"/>
    </row>
    <row r="210" spans="4:6" x14ac:dyDescent="0.25">
      <c r="D210" s="157"/>
      <c r="E210" s="157"/>
      <c r="F210" s="157"/>
    </row>
    <row r="211" spans="4:6" x14ac:dyDescent="0.25">
      <c r="D211" s="157"/>
      <c r="E211" s="157"/>
      <c r="F211" s="157"/>
    </row>
    <row r="212" spans="4:6" x14ac:dyDescent="0.25">
      <c r="D212" s="157"/>
      <c r="E212" s="157"/>
      <c r="F212" s="157"/>
    </row>
    <row r="213" spans="4:6" x14ac:dyDescent="0.25">
      <c r="D213" s="157"/>
      <c r="E213" s="157"/>
      <c r="F213" s="157"/>
    </row>
    <row r="214" spans="4:6" x14ac:dyDescent="0.25">
      <c r="D214" s="157"/>
      <c r="E214" s="157"/>
      <c r="F214" s="157"/>
    </row>
    <row r="215" spans="4:6" x14ac:dyDescent="0.25">
      <c r="D215" s="157"/>
      <c r="E215" s="157"/>
      <c r="F215" s="157"/>
    </row>
    <row r="216" spans="4:6" x14ac:dyDescent="0.25">
      <c r="D216" s="157"/>
      <c r="E216" s="157"/>
      <c r="F216" s="157"/>
    </row>
    <row r="217" spans="4:6" x14ac:dyDescent="0.25">
      <c r="D217" s="157"/>
      <c r="E217" s="157"/>
      <c r="F217" s="157"/>
    </row>
    <row r="218" spans="4:6" x14ac:dyDescent="0.25">
      <c r="D218" s="157"/>
      <c r="E218" s="157"/>
      <c r="F218" s="157"/>
    </row>
    <row r="219" spans="4:6" x14ac:dyDescent="0.25">
      <c r="D219" s="157"/>
      <c r="E219" s="157"/>
      <c r="F219" s="157"/>
    </row>
    <row r="220" spans="4:6" x14ac:dyDescent="0.25">
      <c r="D220" s="157"/>
      <c r="E220" s="157"/>
      <c r="F220" s="157"/>
    </row>
    <row r="221" spans="4:6" x14ac:dyDescent="0.25">
      <c r="D221" s="157"/>
      <c r="E221" s="157"/>
      <c r="F221" s="157"/>
    </row>
    <row r="222" spans="4:6" x14ac:dyDescent="0.25">
      <c r="D222" s="157"/>
      <c r="E222" s="157"/>
      <c r="F222" s="157"/>
    </row>
    <row r="223" spans="4:6" x14ac:dyDescent="0.25">
      <c r="D223" s="157"/>
      <c r="E223" s="157"/>
      <c r="F223" s="157"/>
    </row>
    <row r="224" spans="4:6" x14ac:dyDescent="0.25">
      <c r="D224" s="157"/>
      <c r="E224" s="157"/>
      <c r="F224" s="157"/>
    </row>
    <row r="225" spans="4:6" x14ac:dyDescent="0.25">
      <c r="D225" s="157"/>
      <c r="E225" s="157"/>
      <c r="F225" s="157"/>
    </row>
    <row r="226" spans="4:6" x14ac:dyDescent="0.25">
      <c r="D226" s="157"/>
      <c r="E226" s="157"/>
      <c r="F226" s="157"/>
    </row>
    <row r="227" spans="4:6" x14ac:dyDescent="0.25">
      <c r="D227" s="157"/>
      <c r="E227" s="157"/>
      <c r="F227" s="157"/>
    </row>
    <row r="228" spans="4:6" x14ac:dyDescent="0.25">
      <c r="D228" s="157"/>
      <c r="E228" s="157"/>
      <c r="F228" s="157"/>
    </row>
    <row r="229" spans="4:6" x14ac:dyDescent="0.25">
      <c r="D229" s="157"/>
      <c r="E229" s="157"/>
      <c r="F229" s="157"/>
    </row>
    <row r="230" spans="4:6" x14ac:dyDescent="0.25">
      <c r="D230" s="157"/>
      <c r="E230" s="157"/>
      <c r="F230" s="157"/>
    </row>
    <row r="231" spans="4:6" x14ac:dyDescent="0.25">
      <c r="D231" s="157"/>
      <c r="E231" s="157"/>
      <c r="F231" s="157"/>
    </row>
    <row r="232" spans="4:6" x14ac:dyDescent="0.25">
      <c r="D232" s="157"/>
      <c r="E232" s="157"/>
      <c r="F232" s="157"/>
    </row>
    <row r="233" spans="4:6" x14ac:dyDescent="0.25">
      <c r="D233" s="157"/>
      <c r="E233" s="157"/>
      <c r="F233" s="157"/>
    </row>
    <row r="234" spans="4:6" x14ac:dyDescent="0.25">
      <c r="D234" s="157"/>
      <c r="E234" s="157"/>
      <c r="F234" s="157"/>
    </row>
    <row r="235" spans="4:6" x14ac:dyDescent="0.25">
      <c r="D235" s="157"/>
      <c r="E235" s="157"/>
      <c r="F235" s="157"/>
    </row>
    <row r="236" spans="4:6" x14ac:dyDescent="0.25">
      <c r="D236" s="157"/>
      <c r="E236" s="157"/>
      <c r="F236" s="157"/>
    </row>
    <row r="237" spans="4:6" x14ac:dyDescent="0.25">
      <c r="D237" s="157"/>
      <c r="E237" s="157"/>
      <c r="F237" s="157"/>
    </row>
    <row r="238" spans="4:6" x14ac:dyDescent="0.25">
      <c r="D238" s="157"/>
      <c r="E238" s="157"/>
      <c r="F238" s="157"/>
    </row>
    <row r="239" spans="4:6" x14ac:dyDescent="0.25">
      <c r="D239" s="157"/>
      <c r="E239" s="157"/>
      <c r="F239" s="157"/>
    </row>
    <row r="240" spans="4:6" x14ac:dyDescent="0.25">
      <c r="D240" s="157"/>
      <c r="E240" s="157"/>
      <c r="F240" s="157"/>
    </row>
    <row r="241" spans="4:6" x14ac:dyDescent="0.25">
      <c r="D241" s="157"/>
      <c r="E241" s="157"/>
      <c r="F241" s="157"/>
    </row>
    <row r="242" spans="4:6" x14ac:dyDescent="0.25">
      <c r="D242" s="157"/>
      <c r="E242" s="157"/>
      <c r="F242" s="157"/>
    </row>
    <row r="243" spans="4:6" x14ac:dyDescent="0.25">
      <c r="D243" s="157"/>
      <c r="E243" s="157"/>
      <c r="F243" s="157"/>
    </row>
    <row r="244" spans="4:6" x14ac:dyDescent="0.25">
      <c r="D244" s="157"/>
      <c r="E244" s="157"/>
      <c r="F244" s="157"/>
    </row>
    <row r="245" spans="4:6" x14ac:dyDescent="0.25">
      <c r="D245" s="157"/>
      <c r="E245" s="157"/>
      <c r="F245" s="157"/>
    </row>
    <row r="246" spans="4:6" x14ac:dyDescent="0.25">
      <c r="D246" s="157"/>
      <c r="E246" s="157"/>
      <c r="F246" s="157"/>
    </row>
    <row r="247" spans="4:6" x14ac:dyDescent="0.25">
      <c r="D247" s="157"/>
      <c r="E247" s="157"/>
      <c r="F247" s="157"/>
    </row>
    <row r="248" spans="4:6" x14ac:dyDescent="0.25">
      <c r="D248" s="157"/>
      <c r="E248" s="157"/>
      <c r="F248" s="157"/>
    </row>
    <row r="249" spans="4:6" x14ac:dyDescent="0.25">
      <c r="D249" s="157"/>
      <c r="E249" s="157"/>
      <c r="F249" s="157"/>
    </row>
    <row r="250" spans="4:6" x14ac:dyDescent="0.25">
      <c r="D250" s="157"/>
      <c r="E250" s="157"/>
      <c r="F250" s="157"/>
    </row>
    <row r="251" spans="4:6" x14ac:dyDescent="0.25">
      <c r="D251" s="157"/>
      <c r="E251" s="157"/>
      <c r="F251" s="157"/>
    </row>
    <row r="252" spans="4:6" x14ac:dyDescent="0.25">
      <c r="D252" s="157"/>
      <c r="E252" s="157"/>
      <c r="F252" s="157"/>
    </row>
    <row r="253" spans="4:6" x14ac:dyDescent="0.25">
      <c r="D253" s="157"/>
      <c r="E253" s="157"/>
      <c r="F253" s="157"/>
    </row>
    <row r="254" spans="4:6" x14ac:dyDescent="0.25">
      <c r="D254" s="157"/>
      <c r="E254" s="157"/>
      <c r="F254" s="157"/>
    </row>
    <row r="255" spans="4:6" x14ac:dyDescent="0.25">
      <c r="D255" s="157"/>
      <c r="E255" s="157"/>
      <c r="F255" s="157"/>
    </row>
    <row r="256" spans="4:6" x14ac:dyDescent="0.25">
      <c r="D256" s="157"/>
      <c r="E256" s="157"/>
      <c r="F256" s="157"/>
    </row>
    <row r="257" spans="4:6" x14ac:dyDescent="0.25">
      <c r="D257" s="157"/>
      <c r="E257" s="157"/>
      <c r="F257" s="157"/>
    </row>
    <row r="258" spans="4:6" x14ac:dyDescent="0.25">
      <c r="D258" s="157"/>
      <c r="E258" s="157"/>
      <c r="F258" s="157"/>
    </row>
    <row r="259" spans="4:6" x14ac:dyDescent="0.25">
      <c r="D259" s="157"/>
      <c r="E259" s="157"/>
      <c r="F259" s="157"/>
    </row>
    <row r="260" spans="4:6" x14ac:dyDescent="0.25">
      <c r="D260" s="157"/>
      <c r="E260" s="157"/>
      <c r="F260" s="157"/>
    </row>
    <row r="261" spans="4:6" x14ac:dyDescent="0.25">
      <c r="D261" s="157"/>
      <c r="E261" s="157"/>
      <c r="F261" s="157"/>
    </row>
    <row r="262" spans="4:6" x14ac:dyDescent="0.25">
      <c r="D262" s="157"/>
      <c r="E262" s="157"/>
      <c r="F262" s="157"/>
    </row>
    <row r="263" spans="4:6" x14ac:dyDescent="0.25">
      <c r="D263" s="157"/>
      <c r="E263" s="157"/>
      <c r="F263" s="157"/>
    </row>
    <row r="264" spans="4:6" x14ac:dyDescent="0.25">
      <c r="D264" s="157"/>
      <c r="E264" s="157"/>
      <c r="F264" s="157"/>
    </row>
    <row r="265" spans="4:6" x14ac:dyDescent="0.25">
      <c r="D265" s="157"/>
      <c r="E265" s="157"/>
      <c r="F265" s="157"/>
    </row>
    <row r="266" spans="4:6" x14ac:dyDescent="0.25">
      <c r="D266" s="157"/>
      <c r="E266" s="157"/>
      <c r="F266" s="157"/>
    </row>
    <row r="267" spans="4:6" x14ac:dyDescent="0.25">
      <c r="D267" s="157"/>
      <c r="E267" s="157"/>
      <c r="F267" s="157"/>
    </row>
    <row r="268" spans="4:6" x14ac:dyDescent="0.25">
      <c r="D268" s="157"/>
      <c r="E268" s="157"/>
      <c r="F268" s="157"/>
    </row>
    <row r="269" spans="4:6" x14ac:dyDescent="0.25">
      <c r="D269" s="157"/>
      <c r="E269" s="157"/>
      <c r="F269" s="157"/>
    </row>
    <row r="270" spans="4:6" x14ac:dyDescent="0.25">
      <c r="D270" s="157"/>
      <c r="E270" s="157"/>
      <c r="F270" s="157"/>
    </row>
    <row r="271" spans="4:6" x14ac:dyDescent="0.25">
      <c r="D271" s="157"/>
      <c r="E271" s="157"/>
      <c r="F271" s="157"/>
    </row>
    <row r="272" spans="4:6" x14ac:dyDescent="0.25">
      <c r="D272" s="157"/>
      <c r="E272" s="157"/>
      <c r="F272" s="157"/>
    </row>
    <row r="273" spans="4:6" x14ac:dyDescent="0.25">
      <c r="D273" s="157"/>
      <c r="E273" s="157"/>
      <c r="F273" s="157"/>
    </row>
    <row r="274" spans="4:6" x14ac:dyDescent="0.25">
      <c r="D274" s="157"/>
      <c r="E274" s="157"/>
      <c r="F274" s="157"/>
    </row>
    <row r="275" spans="4:6" x14ac:dyDescent="0.25">
      <c r="D275" s="157"/>
      <c r="E275" s="157"/>
      <c r="F275" s="157"/>
    </row>
    <row r="276" spans="4:6" x14ac:dyDescent="0.25">
      <c r="D276" s="157"/>
      <c r="E276" s="157"/>
      <c r="F276" s="157"/>
    </row>
    <row r="277" spans="4:6" x14ac:dyDescent="0.25">
      <c r="D277" s="157"/>
      <c r="E277" s="157"/>
      <c r="F277" s="157"/>
    </row>
    <row r="278" spans="4:6" x14ac:dyDescent="0.25">
      <c r="D278" s="157"/>
      <c r="E278" s="157"/>
      <c r="F278" s="157"/>
    </row>
    <row r="279" spans="4:6" x14ac:dyDescent="0.25">
      <c r="D279" s="157"/>
      <c r="E279" s="157"/>
      <c r="F279" s="157"/>
    </row>
    <row r="280" spans="4:6" x14ac:dyDescent="0.25">
      <c r="D280" s="157"/>
      <c r="E280" s="157"/>
      <c r="F280" s="157"/>
    </row>
    <row r="281" spans="4:6" x14ac:dyDescent="0.25">
      <c r="D281" s="157"/>
      <c r="E281" s="157"/>
      <c r="F281" s="157"/>
    </row>
    <row r="282" spans="4:6" x14ac:dyDescent="0.25">
      <c r="D282" s="157"/>
      <c r="E282" s="157"/>
      <c r="F282" s="157"/>
    </row>
    <row r="283" spans="4:6" x14ac:dyDescent="0.25">
      <c r="D283" s="157"/>
      <c r="E283" s="157"/>
      <c r="F283" s="157"/>
    </row>
    <row r="284" spans="4:6" x14ac:dyDescent="0.25">
      <c r="D284" s="157"/>
      <c r="E284" s="157"/>
      <c r="F284" s="157"/>
    </row>
    <row r="285" spans="4:6" x14ac:dyDescent="0.25">
      <c r="D285" s="157"/>
      <c r="E285" s="157"/>
      <c r="F285" s="157"/>
    </row>
    <row r="286" spans="4:6" x14ac:dyDescent="0.25">
      <c r="D286" s="157"/>
      <c r="E286" s="157"/>
      <c r="F286" s="157"/>
    </row>
    <row r="287" spans="4:6" x14ac:dyDescent="0.25">
      <c r="D287" s="157"/>
      <c r="E287" s="157"/>
      <c r="F287" s="157"/>
    </row>
    <row r="288" spans="4:6" x14ac:dyDescent="0.25">
      <c r="D288" s="157"/>
      <c r="E288" s="157"/>
      <c r="F288" s="157"/>
    </row>
    <row r="289" spans="4:6" x14ac:dyDescent="0.25">
      <c r="D289" s="157"/>
      <c r="E289" s="157"/>
      <c r="F289" s="157"/>
    </row>
    <row r="290" spans="4:6" x14ac:dyDescent="0.25">
      <c r="D290" s="157"/>
      <c r="E290" s="157"/>
      <c r="F290" s="157"/>
    </row>
    <row r="291" spans="4:6" x14ac:dyDescent="0.25">
      <c r="D291" s="157"/>
      <c r="E291" s="157"/>
      <c r="F291" s="157"/>
    </row>
    <row r="292" spans="4:6" x14ac:dyDescent="0.25">
      <c r="D292" s="157"/>
      <c r="E292" s="157"/>
      <c r="F292" s="157"/>
    </row>
    <row r="293" spans="4:6" x14ac:dyDescent="0.25">
      <c r="D293" s="157"/>
      <c r="E293" s="157"/>
      <c r="F293" s="157"/>
    </row>
    <row r="294" spans="4:6" x14ac:dyDescent="0.25">
      <c r="D294" s="157"/>
      <c r="E294" s="157"/>
      <c r="F294" s="157"/>
    </row>
    <row r="295" spans="4:6" x14ac:dyDescent="0.25">
      <c r="D295" s="157"/>
      <c r="E295" s="157"/>
      <c r="F295" s="157"/>
    </row>
    <row r="296" spans="4:6" x14ac:dyDescent="0.25">
      <c r="D296" s="157"/>
      <c r="E296" s="157"/>
      <c r="F296" s="157"/>
    </row>
    <row r="297" spans="4:6" x14ac:dyDescent="0.25">
      <c r="D297" s="157"/>
      <c r="E297" s="157"/>
      <c r="F297" s="157"/>
    </row>
    <row r="298" spans="4:6" x14ac:dyDescent="0.25">
      <c r="D298" s="157"/>
      <c r="E298" s="157"/>
      <c r="F298" s="157"/>
    </row>
    <row r="299" spans="4:6" x14ac:dyDescent="0.25">
      <c r="D299" s="157"/>
      <c r="E299" s="157"/>
      <c r="F299" s="157"/>
    </row>
    <row r="300" spans="4:6" x14ac:dyDescent="0.25">
      <c r="D300" s="157"/>
      <c r="E300" s="157"/>
      <c r="F300" s="157"/>
    </row>
    <row r="301" spans="4:6" x14ac:dyDescent="0.25">
      <c r="D301" s="157"/>
      <c r="E301" s="157"/>
      <c r="F301" s="157"/>
    </row>
    <row r="302" spans="4:6" x14ac:dyDescent="0.25">
      <c r="D302" s="157"/>
      <c r="E302" s="157"/>
      <c r="F302" s="157"/>
    </row>
    <row r="303" spans="4:6" x14ac:dyDescent="0.25">
      <c r="D303" s="157"/>
      <c r="E303" s="157"/>
      <c r="F303" s="157"/>
    </row>
    <row r="304" spans="4:6" x14ac:dyDescent="0.25">
      <c r="D304" s="157"/>
      <c r="E304" s="157"/>
      <c r="F304" s="157"/>
    </row>
    <row r="305" spans="4:6" x14ac:dyDescent="0.25">
      <c r="D305" s="157"/>
      <c r="E305" s="157"/>
      <c r="F305" s="157"/>
    </row>
    <row r="306" spans="4:6" x14ac:dyDescent="0.25">
      <c r="D306" s="157"/>
      <c r="E306" s="157"/>
      <c r="F306" s="157"/>
    </row>
    <row r="307" spans="4:6" x14ac:dyDescent="0.25">
      <c r="D307" s="157"/>
      <c r="E307" s="157"/>
      <c r="F307" s="157"/>
    </row>
    <row r="308" spans="4:6" x14ac:dyDescent="0.25">
      <c r="D308" s="157"/>
      <c r="E308" s="157"/>
      <c r="F308" s="157"/>
    </row>
    <row r="309" spans="4:6" x14ac:dyDescent="0.25">
      <c r="D309" s="157"/>
      <c r="E309" s="157"/>
      <c r="F309" s="157"/>
    </row>
    <row r="310" spans="4:6" x14ac:dyDescent="0.25">
      <c r="D310" s="157"/>
      <c r="E310" s="157"/>
      <c r="F310" s="157"/>
    </row>
    <row r="311" spans="4:6" x14ac:dyDescent="0.25">
      <c r="D311" s="157"/>
      <c r="E311" s="157"/>
      <c r="F311" s="157"/>
    </row>
    <row r="312" spans="4:6" x14ac:dyDescent="0.25">
      <c r="D312" s="157"/>
      <c r="E312" s="157"/>
      <c r="F312" s="157"/>
    </row>
    <row r="313" spans="4:6" x14ac:dyDescent="0.25">
      <c r="D313" s="157"/>
      <c r="E313" s="157"/>
      <c r="F313" s="157"/>
    </row>
    <row r="314" spans="4:6" x14ac:dyDescent="0.25">
      <c r="D314" s="157"/>
      <c r="E314" s="157"/>
      <c r="F314" s="157"/>
    </row>
    <row r="315" spans="4:6" x14ac:dyDescent="0.25">
      <c r="D315" s="157"/>
      <c r="E315" s="157"/>
      <c r="F315" s="157"/>
    </row>
    <row r="316" spans="4:6" x14ac:dyDescent="0.25">
      <c r="D316" s="157"/>
      <c r="E316" s="157"/>
      <c r="F316" s="157"/>
    </row>
    <row r="317" spans="4:6" x14ac:dyDescent="0.25">
      <c r="D317" s="157"/>
      <c r="E317" s="157"/>
      <c r="F317" s="157"/>
    </row>
    <row r="318" spans="4:6" x14ac:dyDescent="0.25">
      <c r="D318" s="157"/>
      <c r="E318" s="157"/>
      <c r="F318" s="157"/>
    </row>
    <row r="319" spans="4:6" x14ac:dyDescent="0.25">
      <c r="D319" s="157"/>
      <c r="E319" s="157"/>
      <c r="F319" s="157"/>
    </row>
    <row r="320" spans="4:6" x14ac:dyDescent="0.25">
      <c r="D320" s="157"/>
      <c r="E320" s="157"/>
      <c r="F320" s="157"/>
    </row>
    <row r="321" spans="4:6" x14ac:dyDescent="0.25">
      <c r="D321" s="157"/>
      <c r="E321" s="157"/>
      <c r="F321" s="157"/>
    </row>
    <row r="322" spans="4:6" x14ac:dyDescent="0.25">
      <c r="D322" s="157"/>
      <c r="E322" s="157"/>
      <c r="F322" s="157"/>
    </row>
    <row r="323" spans="4:6" x14ac:dyDescent="0.25">
      <c r="D323" s="157"/>
      <c r="E323" s="157"/>
      <c r="F323" s="157"/>
    </row>
    <row r="324" spans="4:6" x14ac:dyDescent="0.25">
      <c r="D324" s="157"/>
      <c r="E324" s="157"/>
      <c r="F324" s="157"/>
    </row>
    <row r="325" spans="4:6" x14ac:dyDescent="0.25">
      <c r="D325" s="157"/>
      <c r="E325" s="157"/>
      <c r="F325" s="157"/>
    </row>
    <row r="326" spans="4:6" x14ac:dyDescent="0.25">
      <c r="D326" s="157"/>
      <c r="E326" s="157"/>
      <c r="F326" s="157"/>
    </row>
    <row r="327" spans="4:6" x14ac:dyDescent="0.25">
      <c r="D327" s="157"/>
      <c r="E327" s="157"/>
      <c r="F327" s="157"/>
    </row>
    <row r="328" spans="4:6" x14ac:dyDescent="0.25">
      <c r="D328" s="157"/>
      <c r="E328" s="157"/>
      <c r="F328" s="157"/>
    </row>
    <row r="329" spans="4:6" x14ac:dyDescent="0.25">
      <c r="D329" s="157"/>
      <c r="E329" s="157"/>
      <c r="F329" s="157"/>
    </row>
    <row r="330" spans="4:6" x14ac:dyDescent="0.25">
      <c r="D330" s="157"/>
      <c r="E330" s="157"/>
      <c r="F330" s="157"/>
    </row>
    <row r="331" spans="4:6" x14ac:dyDescent="0.25">
      <c r="D331" s="157"/>
      <c r="E331" s="157"/>
      <c r="F331" s="157"/>
    </row>
    <row r="332" spans="4:6" x14ac:dyDescent="0.25">
      <c r="D332" s="157"/>
      <c r="E332" s="157"/>
      <c r="F332" s="157"/>
    </row>
    <row r="333" spans="4:6" x14ac:dyDescent="0.25">
      <c r="D333" s="157"/>
      <c r="E333" s="157"/>
      <c r="F333" s="157"/>
    </row>
    <row r="334" spans="4:6" x14ac:dyDescent="0.25">
      <c r="D334" s="157"/>
      <c r="E334" s="157"/>
      <c r="F334" s="157"/>
    </row>
    <row r="335" spans="4:6" x14ac:dyDescent="0.25">
      <c r="D335" s="157"/>
      <c r="E335" s="157"/>
      <c r="F335" s="157"/>
    </row>
    <row r="336" spans="4:6" x14ac:dyDescent="0.25">
      <c r="D336" s="157"/>
      <c r="E336" s="157"/>
      <c r="F336" s="157"/>
    </row>
    <row r="337" spans="4:6" x14ac:dyDescent="0.25">
      <c r="D337" s="157"/>
      <c r="E337" s="157"/>
      <c r="F337" s="157"/>
    </row>
    <row r="338" spans="4:6" x14ac:dyDescent="0.25">
      <c r="D338" s="157"/>
      <c r="E338" s="157"/>
      <c r="F338" s="157"/>
    </row>
    <row r="339" spans="4:6" x14ac:dyDescent="0.25">
      <c r="D339" s="157"/>
      <c r="E339" s="157"/>
      <c r="F339" s="157"/>
    </row>
    <row r="340" spans="4:6" x14ac:dyDescent="0.25">
      <c r="D340" s="157"/>
      <c r="E340" s="157"/>
      <c r="F340" s="157"/>
    </row>
    <row r="341" spans="4:6" x14ac:dyDescent="0.25">
      <c r="D341" s="157"/>
      <c r="E341" s="157"/>
      <c r="F341" s="157"/>
    </row>
    <row r="342" spans="4:6" x14ac:dyDescent="0.25">
      <c r="D342" s="157"/>
      <c r="E342" s="157"/>
      <c r="F342" s="157"/>
    </row>
    <row r="343" spans="4:6" x14ac:dyDescent="0.25">
      <c r="D343" s="157"/>
      <c r="E343" s="157"/>
      <c r="F343" s="157"/>
    </row>
    <row r="344" spans="4:6" x14ac:dyDescent="0.25">
      <c r="D344" s="157"/>
      <c r="E344" s="157"/>
      <c r="F344" s="157"/>
    </row>
    <row r="345" spans="4:6" x14ac:dyDescent="0.25">
      <c r="D345" s="157"/>
      <c r="E345" s="157"/>
      <c r="F345" s="157"/>
    </row>
    <row r="346" spans="4:6" x14ac:dyDescent="0.25">
      <c r="D346" s="157"/>
      <c r="E346" s="157"/>
      <c r="F346" s="157"/>
    </row>
    <row r="347" spans="4:6" x14ac:dyDescent="0.25">
      <c r="D347" s="157"/>
      <c r="E347" s="157"/>
      <c r="F347" s="157"/>
    </row>
    <row r="348" spans="4:6" x14ac:dyDescent="0.25">
      <c r="D348" s="157"/>
      <c r="E348" s="157"/>
      <c r="F348" s="157"/>
    </row>
    <row r="349" spans="4:6" x14ac:dyDescent="0.25">
      <c r="D349" s="157"/>
      <c r="E349" s="157"/>
      <c r="F349" s="157"/>
    </row>
    <row r="350" spans="4:6" x14ac:dyDescent="0.25">
      <c r="D350" s="157"/>
      <c r="E350" s="157"/>
      <c r="F350" s="157"/>
    </row>
    <row r="351" spans="4:6" x14ac:dyDescent="0.25">
      <c r="D351" s="157"/>
      <c r="E351" s="157"/>
      <c r="F351" s="157"/>
    </row>
    <row r="352" spans="4:6" x14ac:dyDescent="0.25">
      <c r="D352" s="157"/>
      <c r="E352" s="157"/>
      <c r="F352" s="157"/>
    </row>
    <row r="353" spans="4:6" x14ac:dyDescent="0.25">
      <c r="D353" s="157"/>
      <c r="E353" s="157"/>
      <c r="F353" s="157"/>
    </row>
    <row r="354" spans="4:6" x14ac:dyDescent="0.25">
      <c r="D354" s="157"/>
      <c r="E354" s="157"/>
      <c r="F354" s="157"/>
    </row>
    <row r="355" spans="4:6" x14ac:dyDescent="0.25">
      <c r="D355" s="157"/>
      <c r="E355" s="157"/>
      <c r="F355" s="157"/>
    </row>
    <row r="356" spans="4:6" x14ac:dyDescent="0.25">
      <c r="D356" s="157"/>
      <c r="E356" s="157"/>
      <c r="F356" s="157"/>
    </row>
    <row r="357" spans="4:6" x14ac:dyDescent="0.25">
      <c r="D357" s="157"/>
      <c r="E357" s="157"/>
      <c r="F357" s="157"/>
    </row>
    <row r="358" spans="4:6" x14ac:dyDescent="0.25">
      <c r="D358" s="157"/>
      <c r="E358" s="157"/>
      <c r="F358" s="157"/>
    </row>
    <row r="359" spans="4:6" x14ac:dyDescent="0.25">
      <c r="D359" s="157"/>
      <c r="E359" s="157"/>
      <c r="F359" s="157"/>
    </row>
    <row r="360" spans="4:6" x14ac:dyDescent="0.25">
      <c r="D360" s="157"/>
      <c r="E360" s="157"/>
      <c r="F360" s="157"/>
    </row>
    <row r="361" spans="4:6" x14ac:dyDescent="0.25">
      <c r="D361" s="157"/>
      <c r="E361" s="157"/>
      <c r="F361" s="157"/>
    </row>
    <row r="362" spans="4:6" x14ac:dyDescent="0.25">
      <c r="D362" s="157"/>
      <c r="E362" s="157"/>
      <c r="F362" s="157"/>
    </row>
    <row r="363" spans="4:6" x14ac:dyDescent="0.25">
      <c r="D363" s="157"/>
      <c r="E363" s="157"/>
      <c r="F363" s="157"/>
    </row>
    <row r="364" spans="4:6" x14ac:dyDescent="0.25">
      <c r="D364" s="157"/>
      <c r="E364" s="157"/>
      <c r="F364" s="157"/>
    </row>
    <row r="365" spans="4:6" x14ac:dyDescent="0.25">
      <c r="D365" s="157"/>
      <c r="E365" s="157"/>
      <c r="F365" s="157"/>
    </row>
    <row r="366" spans="4:6" x14ac:dyDescent="0.25">
      <c r="D366" s="157"/>
      <c r="E366" s="157"/>
      <c r="F366" s="157"/>
    </row>
    <row r="367" spans="4:6" x14ac:dyDescent="0.25">
      <c r="D367" s="157"/>
      <c r="E367" s="157"/>
      <c r="F367" s="157"/>
    </row>
    <row r="368" spans="4:6" x14ac:dyDescent="0.25">
      <c r="D368" s="157"/>
      <c r="E368" s="157"/>
      <c r="F368" s="157"/>
    </row>
    <row r="369" spans="4:6" x14ac:dyDescent="0.25">
      <c r="D369" s="157"/>
      <c r="E369" s="157"/>
      <c r="F369" s="157"/>
    </row>
    <row r="370" spans="4:6" x14ac:dyDescent="0.25">
      <c r="D370" s="157"/>
      <c r="E370" s="157"/>
      <c r="F370" s="157"/>
    </row>
    <row r="371" spans="4:6" x14ac:dyDescent="0.25">
      <c r="D371" s="157"/>
      <c r="E371" s="157"/>
      <c r="F371" s="157"/>
    </row>
    <row r="372" spans="4:6" x14ac:dyDescent="0.25">
      <c r="D372" s="157"/>
      <c r="E372" s="157"/>
      <c r="F372" s="157"/>
    </row>
    <row r="373" spans="4:6" x14ac:dyDescent="0.25">
      <c r="D373" s="157"/>
      <c r="E373" s="157"/>
      <c r="F373" s="157"/>
    </row>
    <row r="374" spans="4:6" x14ac:dyDescent="0.25">
      <c r="D374" s="157"/>
      <c r="E374" s="157"/>
      <c r="F374" s="157"/>
    </row>
    <row r="375" spans="4:6" x14ac:dyDescent="0.25">
      <c r="D375" s="157"/>
      <c r="E375" s="157"/>
      <c r="F375" s="157"/>
    </row>
    <row r="376" spans="4:6" x14ac:dyDescent="0.25">
      <c r="D376" s="157"/>
      <c r="E376" s="157"/>
      <c r="F376" s="157"/>
    </row>
    <row r="377" spans="4:6" x14ac:dyDescent="0.25">
      <c r="D377" s="157"/>
      <c r="E377" s="157"/>
      <c r="F377" s="157"/>
    </row>
    <row r="378" spans="4:6" x14ac:dyDescent="0.25">
      <c r="D378" s="157"/>
      <c r="E378" s="157"/>
      <c r="F378" s="157"/>
    </row>
    <row r="379" spans="4:6" x14ac:dyDescent="0.25">
      <c r="D379" s="157"/>
      <c r="E379" s="157"/>
      <c r="F379" s="157"/>
    </row>
    <row r="380" spans="4:6" x14ac:dyDescent="0.25">
      <c r="D380" s="157"/>
      <c r="E380" s="157"/>
      <c r="F380" s="157"/>
    </row>
    <row r="381" spans="4:6" x14ac:dyDescent="0.25">
      <c r="D381" s="157"/>
      <c r="E381" s="157"/>
      <c r="F381" s="157"/>
    </row>
    <row r="382" spans="4:6" x14ac:dyDescent="0.25">
      <c r="D382" s="157"/>
      <c r="E382" s="157"/>
      <c r="F382" s="157"/>
    </row>
    <row r="383" spans="4:6" x14ac:dyDescent="0.25">
      <c r="D383" s="157"/>
      <c r="E383" s="157"/>
      <c r="F383" s="157"/>
    </row>
    <row r="384" spans="4:6" x14ac:dyDescent="0.25">
      <c r="D384" s="157"/>
      <c r="E384" s="157"/>
      <c r="F384" s="157"/>
    </row>
    <row r="385" spans="4:6" x14ac:dyDescent="0.25">
      <c r="D385" s="157"/>
      <c r="E385" s="157"/>
      <c r="F385" s="157"/>
    </row>
    <row r="386" spans="4:6" x14ac:dyDescent="0.25">
      <c r="D386" s="157"/>
      <c r="E386" s="157"/>
      <c r="F386" s="157"/>
    </row>
    <row r="387" spans="4:6" x14ac:dyDescent="0.25">
      <c r="D387" s="157"/>
      <c r="E387" s="157"/>
      <c r="F387" s="157"/>
    </row>
    <row r="388" spans="4:6" x14ac:dyDescent="0.25">
      <c r="D388" s="157"/>
      <c r="E388" s="157"/>
      <c r="F388" s="157"/>
    </row>
    <row r="389" spans="4:6" x14ac:dyDescent="0.25">
      <c r="D389" s="157"/>
      <c r="E389" s="157"/>
      <c r="F389" s="157"/>
    </row>
    <row r="390" spans="4:6" x14ac:dyDescent="0.25">
      <c r="D390" s="157"/>
      <c r="E390" s="157"/>
      <c r="F390" s="157"/>
    </row>
    <row r="391" spans="4:6" x14ac:dyDescent="0.25">
      <c r="D391" s="157"/>
      <c r="E391" s="157"/>
      <c r="F391" s="157"/>
    </row>
    <row r="392" spans="4:6" x14ac:dyDescent="0.25">
      <c r="D392" s="157"/>
      <c r="E392" s="157"/>
      <c r="F392" s="157"/>
    </row>
    <row r="393" spans="4:6" x14ac:dyDescent="0.25">
      <c r="D393" s="157"/>
      <c r="E393" s="157"/>
      <c r="F393" s="157"/>
    </row>
    <row r="394" spans="4:6" x14ac:dyDescent="0.25">
      <c r="D394" s="157"/>
      <c r="E394" s="157"/>
      <c r="F394" s="157"/>
    </row>
    <row r="395" spans="4:6" x14ac:dyDescent="0.25">
      <c r="D395" s="157"/>
      <c r="E395" s="157"/>
      <c r="F395" s="157"/>
    </row>
    <row r="396" spans="4:6" x14ac:dyDescent="0.25">
      <c r="D396" s="157"/>
      <c r="E396" s="157"/>
      <c r="F396" s="157"/>
    </row>
    <row r="397" spans="4:6" x14ac:dyDescent="0.25">
      <c r="D397" s="157"/>
      <c r="E397" s="157"/>
      <c r="F397" s="157"/>
    </row>
    <row r="398" spans="4:6" x14ac:dyDescent="0.25">
      <c r="D398" s="157"/>
      <c r="E398" s="157"/>
      <c r="F398" s="157"/>
    </row>
    <row r="399" spans="4:6" x14ac:dyDescent="0.25">
      <c r="D399" s="157"/>
      <c r="E399" s="157"/>
      <c r="F399" s="157"/>
    </row>
    <row r="400" spans="4:6" x14ac:dyDescent="0.25">
      <c r="D400" s="157"/>
      <c r="E400" s="157"/>
      <c r="F400" s="157"/>
    </row>
    <row r="401" spans="4:6" x14ac:dyDescent="0.25">
      <c r="D401" s="157"/>
      <c r="E401" s="157"/>
      <c r="F401" s="157"/>
    </row>
    <row r="402" spans="4:6" x14ac:dyDescent="0.25">
      <c r="D402" s="157"/>
      <c r="E402" s="157"/>
      <c r="F402" s="157"/>
    </row>
    <row r="403" spans="4:6" x14ac:dyDescent="0.25">
      <c r="D403" s="157"/>
      <c r="E403" s="157"/>
      <c r="F403" s="157"/>
    </row>
    <row r="404" spans="4:6" x14ac:dyDescent="0.25">
      <c r="D404" s="157"/>
      <c r="E404" s="157"/>
      <c r="F404" s="157"/>
    </row>
    <row r="405" spans="4:6" x14ac:dyDescent="0.25">
      <c r="D405" s="157"/>
      <c r="E405" s="157"/>
      <c r="F405" s="157"/>
    </row>
    <row r="406" spans="4:6" x14ac:dyDescent="0.25">
      <c r="D406" s="157"/>
      <c r="E406" s="157"/>
      <c r="F406" s="157"/>
    </row>
    <row r="407" spans="4:6" x14ac:dyDescent="0.25">
      <c r="D407" s="157"/>
      <c r="E407" s="157"/>
      <c r="F407" s="157"/>
    </row>
    <row r="408" spans="4:6" x14ac:dyDescent="0.25">
      <c r="D408" s="157"/>
      <c r="E408" s="157"/>
      <c r="F408" s="157"/>
    </row>
  </sheetData>
  <mergeCells count="10">
    <mergeCell ref="D2:F2"/>
    <mergeCell ref="A74:B74"/>
    <mergeCell ref="A96:B96"/>
    <mergeCell ref="D4:F4"/>
    <mergeCell ref="A7:F7"/>
    <mergeCell ref="A8:F8"/>
    <mergeCell ref="A11:B11"/>
    <mergeCell ref="A33:B33"/>
    <mergeCell ref="A46:B46"/>
    <mergeCell ref="A52:B52"/>
  </mergeCells>
  <pageMargins left="7.874015748031496E-2" right="0" top="3.937007874015748E-2" bottom="0" header="0.31496062992125984" footer="0.31496062992125984"/>
  <pageSetup paperSize="9" scale="90" fitToHeight="0" orientation="portrait" r:id="rId1"/>
  <rowBreaks count="1" manualBreakCount="1">
    <brk id="5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8"/>
  <sheetViews>
    <sheetView zoomScaleNormal="100" zoomScaleSheetLayoutView="70" workbookViewId="0">
      <selection activeCell="M11" sqref="M11"/>
    </sheetView>
  </sheetViews>
  <sheetFormatPr defaultRowHeight="15" x14ac:dyDescent="0.25"/>
  <cols>
    <col min="1" max="1" width="5.42578125" style="134" customWidth="1"/>
    <col min="2" max="2" width="51" style="134" customWidth="1"/>
    <col min="3" max="3" width="17.28515625" style="134" customWidth="1"/>
    <col min="4" max="4" width="11.28515625" style="134" customWidth="1"/>
    <col min="5" max="5" width="10.140625" style="134" customWidth="1"/>
    <col min="6" max="6" width="13.85546875" style="134" customWidth="1"/>
    <col min="7" max="7" width="8.7109375" style="134" customWidth="1"/>
    <col min="257" max="257" width="5.42578125" customWidth="1"/>
    <col min="258" max="258" width="51" customWidth="1"/>
    <col min="259" max="259" width="17.28515625" customWidth="1"/>
    <col min="260" max="260" width="11.28515625" customWidth="1"/>
    <col min="261" max="261" width="10.140625" customWidth="1"/>
    <col min="262" max="262" width="13.85546875" customWidth="1"/>
    <col min="263" max="263" width="8.7109375" customWidth="1"/>
    <col min="513" max="513" width="5.42578125" customWidth="1"/>
    <col min="514" max="514" width="51" customWidth="1"/>
    <col min="515" max="515" width="17.28515625" customWidth="1"/>
    <col min="516" max="516" width="11.28515625" customWidth="1"/>
    <col min="517" max="517" width="10.140625" customWidth="1"/>
    <col min="518" max="518" width="13.85546875" customWidth="1"/>
    <col min="519" max="519" width="8.7109375" customWidth="1"/>
    <col min="769" max="769" width="5.42578125" customWidth="1"/>
    <col min="770" max="770" width="51" customWidth="1"/>
    <col min="771" max="771" width="17.28515625" customWidth="1"/>
    <col min="772" max="772" width="11.28515625" customWidth="1"/>
    <col min="773" max="773" width="10.140625" customWidth="1"/>
    <col min="774" max="774" width="13.85546875" customWidth="1"/>
    <col min="775" max="775" width="8.7109375" customWidth="1"/>
    <col min="1025" max="1025" width="5.42578125" customWidth="1"/>
    <col min="1026" max="1026" width="51" customWidth="1"/>
    <col min="1027" max="1027" width="17.28515625" customWidth="1"/>
    <col min="1028" max="1028" width="11.28515625" customWidth="1"/>
    <col min="1029" max="1029" width="10.140625" customWidth="1"/>
    <col min="1030" max="1030" width="13.85546875" customWidth="1"/>
    <col min="1031" max="1031" width="8.7109375" customWidth="1"/>
    <col min="1281" max="1281" width="5.42578125" customWidth="1"/>
    <col min="1282" max="1282" width="51" customWidth="1"/>
    <col min="1283" max="1283" width="17.28515625" customWidth="1"/>
    <col min="1284" max="1284" width="11.28515625" customWidth="1"/>
    <col min="1285" max="1285" width="10.140625" customWidth="1"/>
    <col min="1286" max="1286" width="13.85546875" customWidth="1"/>
    <col min="1287" max="1287" width="8.7109375" customWidth="1"/>
    <col min="1537" max="1537" width="5.42578125" customWidth="1"/>
    <col min="1538" max="1538" width="51" customWidth="1"/>
    <col min="1539" max="1539" width="17.28515625" customWidth="1"/>
    <col min="1540" max="1540" width="11.28515625" customWidth="1"/>
    <col min="1541" max="1541" width="10.140625" customWidth="1"/>
    <col min="1542" max="1542" width="13.85546875" customWidth="1"/>
    <col min="1543" max="1543" width="8.7109375" customWidth="1"/>
    <col min="1793" max="1793" width="5.42578125" customWidth="1"/>
    <col min="1794" max="1794" width="51" customWidth="1"/>
    <col min="1795" max="1795" width="17.28515625" customWidth="1"/>
    <col min="1796" max="1796" width="11.28515625" customWidth="1"/>
    <col min="1797" max="1797" width="10.140625" customWidth="1"/>
    <col min="1798" max="1798" width="13.85546875" customWidth="1"/>
    <col min="1799" max="1799" width="8.7109375" customWidth="1"/>
    <col min="2049" max="2049" width="5.42578125" customWidth="1"/>
    <col min="2050" max="2050" width="51" customWidth="1"/>
    <col min="2051" max="2051" width="17.28515625" customWidth="1"/>
    <col min="2052" max="2052" width="11.28515625" customWidth="1"/>
    <col min="2053" max="2053" width="10.140625" customWidth="1"/>
    <col min="2054" max="2054" width="13.85546875" customWidth="1"/>
    <col min="2055" max="2055" width="8.7109375" customWidth="1"/>
    <col min="2305" max="2305" width="5.42578125" customWidth="1"/>
    <col min="2306" max="2306" width="51" customWidth="1"/>
    <col min="2307" max="2307" width="17.28515625" customWidth="1"/>
    <col min="2308" max="2308" width="11.28515625" customWidth="1"/>
    <col min="2309" max="2309" width="10.140625" customWidth="1"/>
    <col min="2310" max="2310" width="13.85546875" customWidth="1"/>
    <col min="2311" max="2311" width="8.7109375" customWidth="1"/>
    <col min="2561" max="2561" width="5.42578125" customWidth="1"/>
    <col min="2562" max="2562" width="51" customWidth="1"/>
    <col min="2563" max="2563" width="17.28515625" customWidth="1"/>
    <col min="2564" max="2564" width="11.28515625" customWidth="1"/>
    <col min="2565" max="2565" width="10.140625" customWidth="1"/>
    <col min="2566" max="2566" width="13.85546875" customWidth="1"/>
    <col min="2567" max="2567" width="8.7109375" customWidth="1"/>
    <col min="2817" max="2817" width="5.42578125" customWidth="1"/>
    <col min="2818" max="2818" width="51" customWidth="1"/>
    <col min="2819" max="2819" width="17.28515625" customWidth="1"/>
    <col min="2820" max="2820" width="11.28515625" customWidth="1"/>
    <col min="2821" max="2821" width="10.140625" customWidth="1"/>
    <col min="2822" max="2822" width="13.85546875" customWidth="1"/>
    <col min="2823" max="2823" width="8.7109375" customWidth="1"/>
    <col min="3073" max="3073" width="5.42578125" customWidth="1"/>
    <col min="3074" max="3074" width="51" customWidth="1"/>
    <col min="3075" max="3075" width="17.28515625" customWidth="1"/>
    <col min="3076" max="3076" width="11.28515625" customWidth="1"/>
    <col min="3077" max="3077" width="10.140625" customWidth="1"/>
    <col min="3078" max="3078" width="13.85546875" customWidth="1"/>
    <col min="3079" max="3079" width="8.7109375" customWidth="1"/>
    <col min="3329" max="3329" width="5.42578125" customWidth="1"/>
    <col min="3330" max="3330" width="51" customWidth="1"/>
    <col min="3331" max="3331" width="17.28515625" customWidth="1"/>
    <col min="3332" max="3332" width="11.28515625" customWidth="1"/>
    <col min="3333" max="3333" width="10.140625" customWidth="1"/>
    <col min="3334" max="3334" width="13.85546875" customWidth="1"/>
    <col min="3335" max="3335" width="8.7109375" customWidth="1"/>
    <col min="3585" max="3585" width="5.42578125" customWidth="1"/>
    <col min="3586" max="3586" width="51" customWidth="1"/>
    <col min="3587" max="3587" width="17.28515625" customWidth="1"/>
    <col min="3588" max="3588" width="11.28515625" customWidth="1"/>
    <col min="3589" max="3589" width="10.140625" customWidth="1"/>
    <col min="3590" max="3590" width="13.85546875" customWidth="1"/>
    <col min="3591" max="3591" width="8.7109375" customWidth="1"/>
    <col min="3841" max="3841" width="5.42578125" customWidth="1"/>
    <col min="3842" max="3842" width="51" customWidth="1"/>
    <col min="3843" max="3843" width="17.28515625" customWidth="1"/>
    <col min="3844" max="3844" width="11.28515625" customWidth="1"/>
    <col min="3845" max="3845" width="10.140625" customWidth="1"/>
    <col min="3846" max="3846" width="13.85546875" customWidth="1"/>
    <col min="3847" max="3847" width="8.7109375" customWidth="1"/>
    <col min="4097" max="4097" width="5.42578125" customWidth="1"/>
    <col min="4098" max="4098" width="51" customWidth="1"/>
    <col min="4099" max="4099" width="17.28515625" customWidth="1"/>
    <col min="4100" max="4100" width="11.28515625" customWidth="1"/>
    <col min="4101" max="4101" width="10.140625" customWidth="1"/>
    <col min="4102" max="4102" width="13.85546875" customWidth="1"/>
    <col min="4103" max="4103" width="8.7109375" customWidth="1"/>
    <col min="4353" max="4353" width="5.42578125" customWidth="1"/>
    <col min="4354" max="4354" width="51" customWidth="1"/>
    <col min="4355" max="4355" width="17.28515625" customWidth="1"/>
    <col min="4356" max="4356" width="11.28515625" customWidth="1"/>
    <col min="4357" max="4357" width="10.140625" customWidth="1"/>
    <col min="4358" max="4358" width="13.85546875" customWidth="1"/>
    <col min="4359" max="4359" width="8.7109375" customWidth="1"/>
    <col min="4609" max="4609" width="5.42578125" customWidth="1"/>
    <col min="4610" max="4610" width="51" customWidth="1"/>
    <col min="4611" max="4611" width="17.28515625" customWidth="1"/>
    <col min="4612" max="4612" width="11.28515625" customWidth="1"/>
    <col min="4613" max="4613" width="10.140625" customWidth="1"/>
    <col min="4614" max="4614" width="13.85546875" customWidth="1"/>
    <col min="4615" max="4615" width="8.7109375" customWidth="1"/>
    <col min="4865" max="4865" width="5.42578125" customWidth="1"/>
    <col min="4866" max="4866" width="51" customWidth="1"/>
    <col min="4867" max="4867" width="17.28515625" customWidth="1"/>
    <col min="4868" max="4868" width="11.28515625" customWidth="1"/>
    <col min="4869" max="4869" width="10.140625" customWidth="1"/>
    <col min="4870" max="4870" width="13.85546875" customWidth="1"/>
    <col min="4871" max="4871" width="8.7109375" customWidth="1"/>
    <col min="5121" max="5121" width="5.42578125" customWidth="1"/>
    <col min="5122" max="5122" width="51" customWidth="1"/>
    <col min="5123" max="5123" width="17.28515625" customWidth="1"/>
    <col min="5124" max="5124" width="11.28515625" customWidth="1"/>
    <col min="5125" max="5125" width="10.140625" customWidth="1"/>
    <col min="5126" max="5126" width="13.85546875" customWidth="1"/>
    <col min="5127" max="5127" width="8.7109375" customWidth="1"/>
    <col min="5377" max="5377" width="5.42578125" customWidth="1"/>
    <col min="5378" max="5378" width="51" customWidth="1"/>
    <col min="5379" max="5379" width="17.28515625" customWidth="1"/>
    <col min="5380" max="5380" width="11.28515625" customWidth="1"/>
    <col min="5381" max="5381" width="10.140625" customWidth="1"/>
    <col min="5382" max="5382" width="13.85546875" customWidth="1"/>
    <col min="5383" max="5383" width="8.7109375" customWidth="1"/>
    <col min="5633" max="5633" width="5.42578125" customWidth="1"/>
    <col min="5634" max="5634" width="51" customWidth="1"/>
    <col min="5635" max="5635" width="17.28515625" customWidth="1"/>
    <col min="5636" max="5636" width="11.28515625" customWidth="1"/>
    <col min="5637" max="5637" width="10.140625" customWidth="1"/>
    <col min="5638" max="5638" width="13.85546875" customWidth="1"/>
    <col min="5639" max="5639" width="8.7109375" customWidth="1"/>
    <col min="5889" max="5889" width="5.42578125" customWidth="1"/>
    <col min="5890" max="5890" width="51" customWidth="1"/>
    <col min="5891" max="5891" width="17.28515625" customWidth="1"/>
    <col min="5892" max="5892" width="11.28515625" customWidth="1"/>
    <col min="5893" max="5893" width="10.140625" customWidth="1"/>
    <col min="5894" max="5894" width="13.85546875" customWidth="1"/>
    <col min="5895" max="5895" width="8.7109375" customWidth="1"/>
    <col min="6145" max="6145" width="5.42578125" customWidth="1"/>
    <col min="6146" max="6146" width="51" customWidth="1"/>
    <col min="6147" max="6147" width="17.28515625" customWidth="1"/>
    <col min="6148" max="6148" width="11.28515625" customWidth="1"/>
    <col min="6149" max="6149" width="10.140625" customWidth="1"/>
    <col min="6150" max="6150" width="13.85546875" customWidth="1"/>
    <col min="6151" max="6151" width="8.7109375" customWidth="1"/>
    <col min="6401" max="6401" width="5.42578125" customWidth="1"/>
    <col min="6402" max="6402" width="51" customWidth="1"/>
    <col min="6403" max="6403" width="17.28515625" customWidth="1"/>
    <col min="6404" max="6404" width="11.28515625" customWidth="1"/>
    <col min="6405" max="6405" width="10.140625" customWidth="1"/>
    <col min="6406" max="6406" width="13.85546875" customWidth="1"/>
    <col min="6407" max="6407" width="8.7109375" customWidth="1"/>
    <col min="6657" max="6657" width="5.42578125" customWidth="1"/>
    <col min="6658" max="6658" width="51" customWidth="1"/>
    <col min="6659" max="6659" width="17.28515625" customWidth="1"/>
    <col min="6660" max="6660" width="11.28515625" customWidth="1"/>
    <col min="6661" max="6661" width="10.140625" customWidth="1"/>
    <col min="6662" max="6662" width="13.85546875" customWidth="1"/>
    <col min="6663" max="6663" width="8.7109375" customWidth="1"/>
    <col min="6913" max="6913" width="5.42578125" customWidth="1"/>
    <col min="6914" max="6914" width="51" customWidth="1"/>
    <col min="6915" max="6915" width="17.28515625" customWidth="1"/>
    <col min="6916" max="6916" width="11.28515625" customWidth="1"/>
    <col min="6917" max="6917" width="10.140625" customWidth="1"/>
    <col min="6918" max="6918" width="13.85546875" customWidth="1"/>
    <col min="6919" max="6919" width="8.7109375" customWidth="1"/>
    <col min="7169" max="7169" width="5.42578125" customWidth="1"/>
    <col min="7170" max="7170" width="51" customWidth="1"/>
    <col min="7171" max="7171" width="17.28515625" customWidth="1"/>
    <col min="7172" max="7172" width="11.28515625" customWidth="1"/>
    <col min="7173" max="7173" width="10.140625" customWidth="1"/>
    <col min="7174" max="7174" width="13.85546875" customWidth="1"/>
    <col min="7175" max="7175" width="8.7109375" customWidth="1"/>
    <col min="7425" max="7425" width="5.42578125" customWidth="1"/>
    <col min="7426" max="7426" width="51" customWidth="1"/>
    <col min="7427" max="7427" width="17.28515625" customWidth="1"/>
    <col min="7428" max="7428" width="11.28515625" customWidth="1"/>
    <col min="7429" max="7429" width="10.140625" customWidth="1"/>
    <col min="7430" max="7430" width="13.85546875" customWidth="1"/>
    <col min="7431" max="7431" width="8.7109375" customWidth="1"/>
    <col min="7681" max="7681" width="5.42578125" customWidth="1"/>
    <col min="7682" max="7682" width="51" customWidth="1"/>
    <col min="7683" max="7683" width="17.28515625" customWidth="1"/>
    <col min="7684" max="7684" width="11.28515625" customWidth="1"/>
    <col min="7685" max="7685" width="10.140625" customWidth="1"/>
    <col min="7686" max="7686" width="13.85546875" customWidth="1"/>
    <col min="7687" max="7687" width="8.7109375" customWidth="1"/>
    <col min="7937" max="7937" width="5.42578125" customWidth="1"/>
    <col min="7938" max="7938" width="51" customWidth="1"/>
    <col min="7939" max="7939" width="17.28515625" customWidth="1"/>
    <col min="7940" max="7940" width="11.28515625" customWidth="1"/>
    <col min="7941" max="7941" width="10.140625" customWidth="1"/>
    <col min="7942" max="7942" width="13.85546875" customWidth="1"/>
    <col min="7943" max="7943" width="8.7109375" customWidth="1"/>
    <col min="8193" max="8193" width="5.42578125" customWidth="1"/>
    <col min="8194" max="8194" width="51" customWidth="1"/>
    <col min="8195" max="8195" width="17.28515625" customWidth="1"/>
    <col min="8196" max="8196" width="11.28515625" customWidth="1"/>
    <col min="8197" max="8197" width="10.140625" customWidth="1"/>
    <col min="8198" max="8198" width="13.85546875" customWidth="1"/>
    <col min="8199" max="8199" width="8.7109375" customWidth="1"/>
    <col min="8449" max="8449" width="5.42578125" customWidth="1"/>
    <col min="8450" max="8450" width="51" customWidth="1"/>
    <col min="8451" max="8451" width="17.28515625" customWidth="1"/>
    <col min="8452" max="8452" width="11.28515625" customWidth="1"/>
    <col min="8453" max="8453" width="10.140625" customWidth="1"/>
    <col min="8454" max="8454" width="13.85546875" customWidth="1"/>
    <col min="8455" max="8455" width="8.7109375" customWidth="1"/>
    <col min="8705" max="8705" width="5.42578125" customWidth="1"/>
    <col min="8706" max="8706" width="51" customWidth="1"/>
    <col min="8707" max="8707" width="17.28515625" customWidth="1"/>
    <col min="8708" max="8708" width="11.28515625" customWidth="1"/>
    <col min="8709" max="8709" width="10.140625" customWidth="1"/>
    <col min="8710" max="8710" width="13.85546875" customWidth="1"/>
    <col min="8711" max="8711" width="8.7109375" customWidth="1"/>
    <col min="8961" max="8961" width="5.42578125" customWidth="1"/>
    <col min="8962" max="8962" width="51" customWidth="1"/>
    <col min="8963" max="8963" width="17.28515625" customWidth="1"/>
    <col min="8964" max="8964" width="11.28515625" customWidth="1"/>
    <col min="8965" max="8965" width="10.140625" customWidth="1"/>
    <col min="8966" max="8966" width="13.85546875" customWidth="1"/>
    <col min="8967" max="8967" width="8.7109375" customWidth="1"/>
    <col min="9217" max="9217" width="5.42578125" customWidth="1"/>
    <col min="9218" max="9218" width="51" customWidth="1"/>
    <col min="9219" max="9219" width="17.28515625" customWidth="1"/>
    <col min="9220" max="9220" width="11.28515625" customWidth="1"/>
    <col min="9221" max="9221" width="10.140625" customWidth="1"/>
    <col min="9222" max="9222" width="13.85546875" customWidth="1"/>
    <col min="9223" max="9223" width="8.7109375" customWidth="1"/>
    <col min="9473" max="9473" width="5.42578125" customWidth="1"/>
    <col min="9474" max="9474" width="51" customWidth="1"/>
    <col min="9475" max="9475" width="17.28515625" customWidth="1"/>
    <col min="9476" max="9476" width="11.28515625" customWidth="1"/>
    <col min="9477" max="9477" width="10.140625" customWidth="1"/>
    <col min="9478" max="9478" width="13.85546875" customWidth="1"/>
    <col min="9479" max="9479" width="8.7109375" customWidth="1"/>
    <col min="9729" max="9729" width="5.42578125" customWidth="1"/>
    <col min="9730" max="9730" width="51" customWidth="1"/>
    <col min="9731" max="9731" width="17.28515625" customWidth="1"/>
    <col min="9732" max="9732" width="11.28515625" customWidth="1"/>
    <col min="9733" max="9733" width="10.140625" customWidth="1"/>
    <col min="9734" max="9734" width="13.85546875" customWidth="1"/>
    <col min="9735" max="9735" width="8.7109375" customWidth="1"/>
    <col min="9985" max="9985" width="5.42578125" customWidth="1"/>
    <col min="9986" max="9986" width="51" customWidth="1"/>
    <col min="9987" max="9987" width="17.28515625" customWidth="1"/>
    <col min="9988" max="9988" width="11.28515625" customWidth="1"/>
    <col min="9989" max="9989" width="10.140625" customWidth="1"/>
    <col min="9990" max="9990" width="13.85546875" customWidth="1"/>
    <col min="9991" max="9991" width="8.7109375" customWidth="1"/>
    <col min="10241" max="10241" width="5.42578125" customWidth="1"/>
    <col min="10242" max="10242" width="51" customWidth="1"/>
    <col min="10243" max="10243" width="17.28515625" customWidth="1"/>
    <col min="10244" max="10244" width="11.28515625" customWidth="1"/>
    <col min="10245" max="10245" width="10.140625" customWidth="1"/>
    <col min="10246" max="10246" width="13.85546875" customWidth="1"/>
    <col min="10247" max="10247" width="8.7109375" customWidth="1"/>
    <col min="10497" max="10497" width="5.42578125" customWidth="1"/>
    <col min="10498" max="10498" width="51" customWidth="1"/>
    <col min="10499" max="10499" width="17.28515625" customWidth="1"/>
    <col min="10500" max="10500" width="11.28515625" customWidth="1"/>
    <col min="10501" max="10501" width="10.140625" customWidth="1"/>
    <col min="10502" max="10502" width="13.85546875" customWidth="1"/>
    <col min="10503" max="10503" width="8.7109375" customWidth="1"/>
    <col min="10753" max="10753" width="5.42578125" customWidth="1"/>
    <col min="10754" max="10754" width="51" customWidth="1"/>
    <col min="10755" max="10755" width="17.28515625" customWidth="1"/>
    <col min="10756" max="10756" width="11.28515625" customWidth="1"/>
    <col min="10757" max="10757" width="10.140625" customWidth="1"/>
    <col min="10758" max="10758" width="13.85546875" customWidth="1"/>
    <col min="10759" max="10759" width="8.7109375" customWidth="1"/>
    <col min="11009" max="11009" width="5.42578125" customWidth="1"/>
    <col min="11010" max="11010" width="51" customWidth="1"/>
    <col min="11011" max="11011" width="17.28515625" customWidth="1"/>
    <col min="11012" max="11012" width="11.28515625" customWidth="1"/>
    <col min="11013" max="11013" width="10.140625" customWidth="1"/>
    <col min="11014" max="11014" width="13.85546875" customWidth="1"/>
    <col min="11015" max="11015" width="8.7109375" customWidth="1"/>
    <col min="11265" max="11265" width="5.42578125" customWidth="1"/>
    <col min="11266" max="11266" width="51" customWidth="1"/>
    <col min="11267" max="11267" width="17.28515625" customWidth="1"/>
    <col min="11268" max="11268" width="11.28515625" customWidth="1"/>
    <col min="11269" max="11269" width="10.140625" customWidth="1"/>
    <col min="11270" max="11270" width="13.85546875" customWidth="1"/>
    <col min="11271" max="11271" width="8.7109375" customWidth="1"/>
    <col min="11521" max="11521" width="5.42578125" customWidth="1"/>
    <col min="11522" max="11522" width="51" customWidth="1"/>
    <col min="11523" max="11523" width="17.28515625" customWidth="1"/>
    <col min="11524" max="11524" width="11.28515625" customWidth="1"/>
    <col min="11525" max="11525" width="10.140625" customWidth="1"/>
    <col min="11526" max="11526" width="13.85546875" customWidth="1"/>
    <col min="11527" max="11527" width="8.7109375" customWidth="1"/>
    <col min="11777" max="11777" width="5.42578125" customWidth="1"/>
    <col min="11778" max="11778" width="51" customWidth="1"/>
    <col min="11779" max="11779" width="17.28515625" customWidth="1"/>
    <col min="11780" max="11780" width="11.28515625" customWidth="1"/>
    <col min="11781" max="11781" width="10.140625" customWidth="1"/>
    <col min="11782" max="11782" width="13.85546875" customWidth="1"/>
    <col min="11783" max="11783" width="8.7109375" customWidth="1"/>
    <col min="12033" max="12033" width="5.42578125" customWidth="1"/>
    <col min="12034" max="12034" width="51" customWidth="1"/>
    <col min="12035" max="12035" width="17.28515625" customWidth="1"/>
    <col min="12036" max="12036" width="11.28515625" customWidth="1"/>
    <col min="12037" max="12037" width="10.140625" customWidth="1"/>
    <col min="12038" max="12038" width="13.85546875" customWidth="1"/>
    <col min="12039" max="12039" width="8.7109375" customWidth="1"/>
    <col min="12289" max="12289" width="5.42578125" customWidth="1"/>
    <col min="12290" max="12290" width="51" customWidth="1"/>
    <col min="12291" max="12291" width="17.28515625" customWidth="1"/>
    <col min="12292" max="12292" width="11.28515625" customWidth="1"/>
    <col min="12293" max="12293" width="10.140625" customWidth="1"/>
    <col min="12294" max="12294" width="13.85546875" customWidth="1"/>
    <col min="12295" max="12295" width="8.7109375" customWidth="1"/>
    <col min="12545" max="12545" width="5.42578125" customWidth="1"/>
    <col min="12546" max="12546" width="51" customWidth="1"/>
    <col min="12547" max="12547" width="17.28515625" customWidth="1"/>
    <col min="12548" max="12548" width="11.28515625" customWidth="1"/>
    <col min="12549" max="12549" width="10.140625" customWidth="1"/>
    <col min="12550" max="12550" width="13.85546875" customWidth="1"/>
    <col min="12551" max="12551" width="8.7109375" customWidth="1"/>
    <col min="12801" max="12801" width="5.42578125" customWidth="1"/>
    <col min="12802" max="12802" width="51" customWidth="1"/>
    <col min="12803" max="12803" width="17.28515625" customWidth="1"/>
    <col min="12804" max="12804" width="11.28515625" customWidth="1"/>
    <col min="12805" max="12805" width="10.140625" customWidth="1"/>
    <col min="12806" max="12806" width="13.85546875" customWidth="1"/>
    <col min="12807" max="12807" width="8.7109375" customWidth="1"/>
    <col min="13057" max="13057" width="5.42578125" customWidth="1"/>
    <col min="13058" max="13058" width="51" customWidth="1"/>
    <col min="13059" max="13059" width="17.28515625" customWidth="1"/>
    <col min="13060" max="13060" width="11.28515625" customWidth="1"/>
    <col min="13061" max="13061" width="10.140625" customWidth="1"/>
    <col min="13062" max="13062" width="13.85546875" customWidth="1"/>
    <col min="13063" max="13063" width="8.7109375" customWidth="1"/>
    <col min="13313" max="13313" width="5.42578125" customWidth="1"/>
    <col min="13314" max="13314" width="51" customWidth="1"/>
    <col min="13315" max="13315" width="17.28515625" customWidth="1"/>
    <col min="13316" max="13316" width="11.28515625" customWidth="1"/>
    <col min="13317" max="13317" width="10.140625" customWidth="1"/>
    <col min="13318" max="13318" width="13.85546875" customWidth="1"/>
    <col min="13319" max="13319" width="8.7109375" customWidth="1"/>
    <col min="13569" max="13569" width="5.42578125" customWidth="1"/>
    <col min="13570" max="13570" width="51" customWidth="1"/>
    <col min="13571" max="13571" width="17.28515625" customWidth="1"/>
    <col min="13572" max="13572" width="11.28515625" customWidth="1"/>
    <col min="13573" max="13573" width="10.140625" customWidth="1"/>
    <col min="13574" max="13574" width="13.85546875" customWidth="1"/>
    <col min="13575" max="13575" width="8.7109375" customWidth="1"/>
    <col min="13825" max="13825" width="5.42578125" customWidth="1"/>
    <col min="13826" max="13826" width="51" customWidth="1"/>
    <col min="13827" max="13827" width="17.28515625" customWidth="1"/>
    <col min="13828" max="13828" width="11.28515625" customWidth="1"/>
    <col min="13829" max="13829" width="10.140625" customWidth="1"/>
    <col min="13830" max="13830" width="13.85546875" customWidth="1"/>
    <col min="13831" max="13831" width="8.7109375" customWidth="1"/>
    <col min="14081" max="14081" width="5.42578125" customWidth="1"/>
    <col min="14082" max="14082" width="51" customWidth="1"/>
    <col min="14083" max="14083" width="17.28515625" customWidth="1"/>
    <col min="14084" max="14084" width="11.28515625" customWidth="1"/>
    <col min="14085" max="14085" width="10.140625" customWidth="1"/>
    <col min="14086" max="14086" width="13.85546875" customWidth="1"/>
    <col min="14087" max="14087" width="8.7109375" customWidth="1"/>
    <col min="14337" max="14337" width="5.42578125" customWidth="1"/>
    <col min="14338" max="14338" width="51" customWidth="1"/>
    <col min="14339" max="14339" width="17.28515625" customWidth="1"/>
    <col min="14340" max="14340" width="11.28515625" customWidth="1"/>
    <col min="14341" max="14341" width="10.140625" customWidth="1"/>
    <col min="14342" max="14342" width="13.85546875" customWidth="1"/>
    <col min="14343" max="14343" width="8.7109375" customWidth="1"/>
    <col min="14593" max="14593" width="5.42578125" customWidth="1"/>
    <col min="14594" max="14594" width="51" customWidth="1"/>
    <col min="14595" max="14595" width="17.28515625" customWidth="1"/>
    <col min="14596" max="14596" width="11.28515625" customWidth="1"/>
    <col min="14597" max="14597" width="10.140625" customWidth="1"/>
    <col min="14598" max="14598" width="13.85546875" customWidth="1"/>
    <col min="14599" max="14599" width="8.7109375" customWidth="1"/>
    <col min="14849" max="14849" width="5.42578125" customWidth="1"/>
    <col min="14850" max="14850" width="51" customWidth="1"/>
    <col min="14851" max="14851" width="17.28515625" customWidth="1"/>
    <col min="14852" max="14852" width="11.28515625" customWidth="1"/>
    <col min="14853" max="14853" width="10.140625" customWidth="1"/>
    <col min="14854" max="14854" width="13.85546875" customWidth="1"/>
    <col min="14855" max="14855" width="8.7109375" customWidth="1"/>
    <col min="15105" max="15105" width="5.42578125" customWidth="1"/>
    <col min="15106" max="15106" width="51" customWidth="1"/>
    <col min="15107" max="15107" width="17.28515625" customWidth="1"/>
    <col min="15108" max="15108" width="11.28515625" customWidth="1"/>
    <col min="15109" max="15109" width="10.140625" customWidth="1"/>
    <col min="15110" max="15110" width="13.85546875" customWidth="1"/>
    <col min="15111" max="15111" width="8.7109375" customWidth="1"/>
    <col min="15361" max="15361" width="5.42578125" customWidth="1"/>
    <col min="15362" max="15362" width="51" customWidth="1"/>
    <col min="15363" max="15363" width="17.28515625" customWidth="1"/>
    <col min="15364" max="15364" width="11.28515625" customWidth="1"/>
    <col min="15365" max="15365" width="10.140625" customWidth="1"/>
    <col min="15366" max="15366" width="13.85546875" customWidth="1"/>
    <col min="15367" max="15367" width="8.7109375" customWidth="1"/>
    <col min="15617" max="15617" width="5.42578125" customWidth="1"/>
    <col min="15618" max="15618" width="51" customWidth="1"/>
    <col min="15619" max="15619" width="17.28515625" customWidth="1"/>
    <col min="15620" max="15620" width="11.28515625" customWidth="1"/>
    <col min="15621" max="15621" width="10.140625" customWidth="1"/>
    <col min="15622" max="15622" width="13.85546875" customWidth="1"/>
    <col min="15623" max="15623" width="8.7109375" customWidth="1"/>
    <col min="15873" max="15873" width="5.42578125" customWidth="1"/>
    <col min="15874" max="15874" width="51" customWidth="1"/>
    <col min="15875" max="15875" width="17.28515625" customWidth="1"/>
    <col min="15876" max="15876" width="11.28515625" customWidth="1"/>
    <col min="15877" max="15877" width="10.140625" customWidth="1"/>
    <col min="15878" max="15878" width="13.85546875" customWidth="1"/>
    <col min="15879" max="15879" width="8.7109375" customWidth="1"/>
    <col min="16129" max="16129" width="5.42578125" customWidth="1"/>
    <col min="16130" max="16130" width="51" customWidth="1"/>
    <col min="16131" max="16131" width="17.28515625" customWidth="1"/>
    <col min="16132" max="16132" width="11.28515625" customWidth="1"/>
    <col min="16133" max="16133" width="10.140625" customWidth="1"/>
    <col min="16134" max="16134" width="13.85546875" customWidth="1"/>
    <col min="16135" max="16135" width="8.7109375" customWidth="1"/>
  </cols>
  <sheetData>
    <row r="1" spans="1:6" ht="20.100000000000001" customHeight="1" x14ac:dyDescent="0.25">
      <c r="D1" s="244" t="s">
        <v>457</v>
      </c>
      <c r="E1" s="244"/>
      <c r="F1" s="244"/>
    </row>
    <row r="2" spans="1:6" ht="12.6" customHeight="1" x14ac:dyDescent="0.25">
      <c r="D2" s="40"/>
      <c r="E2" s="109"/>
      <c r="F2" s="136"/>
    </row>
    <row r="3" spans="1:6" ht="20.100000000000001" customHeight="1" x14ac:dyDescent="0.25">
      <c r="D3" s="244" t="s">
        <v>519</v>
      </c>
      <c r="E3" s="244"/>
      <c r="F3" s="244"/>
    </row>
    <row r="4" spans="1:6" ht="15" customHeight="1" x14ac:dyDescent="0.25">
      <c r="D4" s="124"/>
      <c r="E4" s="158"/>
    </row>
    <row r="5" spans="1:6" x14ac:dyDescent="0.25">
      <c r="A5" s="137"/>
      <c r="B5" s="137"/>
      <c r="C5" s="137"/>
      <c r="D5" s="137"/>
      <c r="E5" s="137"/>
      <c r="F5" s="137"/>
    </row>
    <row r="6" spans="1:6" x14ac:dyDescent="0.25">
      <c r="A6" s="270" t="s">
        <v>338</v>
      </c>
      <c r="B6" s="270"/>
      <c r="C6" s="270"/>
      <c r="D6" s="270"/>
      <c r="E6" s="270"/>
      <c r="F6" s="270"/>
    </row>
    <row r="7" spans="1:6" ht="21" customHeight="1" x14ac:dyDescent="0.25">
      <c r="A7" s="271" t="s">
        <v>44</v>
      </c>
      <c r="B7" s="271"/>
      <c r="C7" s="271"/>
      <c r="D7" s="271"/>
      <c r="E7" s="271"/>
      <c r="F7" s="271"/>
    </row>
    <row r="9" spans="1:6" ht="45.6" customHeight="1" x14ac:dyDescent="0.25">
      <c r="A9" s="140" t="s">
        <v>3</v>
      </c>
      <c r="B9" s="140" t="s">
        <v>208</v>
      </c>
      <c r="C9" s="140" t="s">
        <v>58</v>
      </c>
      <c r="D9" s="141" t="s">
        <v>6</v>
      </c>
      <c r="E9" s="141" t="s">
        <v>120</v>
      </c>
      <c r="F9" s="141" t="s">
        <v>7</v>
      </c>
    </row>
    <row r="10" spans="1:6" ht="45" customHeight="1" x14ac:dyDescent="0.25">
      <c r="A10" s="273" t="s">
        <v>339</v>
      </c>
      <c r="B10" s="273"/>
      <c r="C10" s="159"/>
      <c r="D10" s="159"/>
      <c r="E10" s="159"/>
      <c r="F10" s="159"/>
    </row>
    <row r="11" spans="1:6" x14ac:dyDescent="0.25">
      <c r="A11" s="160" t="s">
        <v>212</v>
      </c>
      <c r="B11" s="160" t="s">
        <v>226</v>
      </c>
      <c r="C11" s="159"/>
      <c r="D11" s="159"/>
      <c r="E11" s="159"/>
      <c r="F11" s="159"/>
    </row>
    <row r="12" spans="1:6" x14ac:dyDescent="0.25">
      <c r="A12" s="159" t="s">
        <v>21</v>
      </c>
      <c r="B12" s="159" t="s">
        <v>340</v>
      </c>
      <c r="C12" s="159" t="s">
        <v>341</v>
      </c>
      <c r="D12" s="161">
        <v>275000</v>
      </c>
      <c r="E12" s="161">
        <f>D12*0.22</f>
        <v>60500</v>
      </c>
      <c r="F12" s="161">
        <f>D12+E12</f>
        <v>335500</v>
      </c>
    </row>
    <row r="13" spans="1:6" x14ac:dyDescent="0.25">
      <c r="A13" s="159" t="s">
        <v>23</v>
      </c>
      <c r="B13" s="159" t="s">
        <v>230</v>
      </c>
      <c r="C13" s="159" t="s">
        <v>341</v>
      </c>
      <c r="D13" s="161">
        <v>319000</v>
      </c>
      <c r="E13" s="161">
        <f t="shared" ref="E13:E16" si="0">D13*0.22</f>
        <v>70180</v>
      </c>
      <c r="F13" s="161">
        <f>D13+E13</f>
        <v>389180</v>
      </c>
    </row>
    <row r="14" spans="1:6" x14ac:dyDescent="0.25">
      <c r="A14" s="159" t="s">
        <v>25</v>
      </c>
      <c r="B14" s="159" t="s">
        <v>231</v>
      </c>
      <c r="C14" s="159" t="s">
        <v>341</v>
      </c>
      <c r="D14" s="161">
        <v>363000.00000000006</v>
      </c>
      <c r="E14" s="161">
        <f t="shared" si="0"/>
        <v>79860.000000000015</v>
      </c>
      <c r="F14" s="161">
        <f>D14+E14</f>
        <v>442860.00000000006</v>
      </c>
    </row>
    <row r="15" spans="1:6" x14ac:dyDescent="0.25">
      <c r="A15" s="159" t="s">
        <v>27</v>
      </c>
      <c r="B15" s="159" t="s">
        <v>232</v>
      </c>
      <c r="C15" s="159" t="s">
        <v>341</v>
      </c>
      <c r="D15" s="161">
        <v>407000.00000000006</v>
      </c>
      <c r="E15" s="161">
        <f t="shared" si="0"/>
        <v>89540.000000000015</v>
      </c>
      <c r="F15" s="161">
        <f>D15+E15</f>
        <v>496540.00000000006</v>
      </c>
    </row>
    <row r="16" spans="1:6" x14ac:dyDescent="0.25">
      <c r="A16" s="159" t="s">
        <v>80</v>
      </c>
      <c r="B16" s="159" t="s">
        <v>233</v>
      </c>
      <c r="C16" s="159" t="s">
        <v>341</v>
      </c>
      <c r="D16" s="161">
        <v>451000.00000000006</v>
      </c>
      <c r="E16" s="161">
        <f t="shared" si="0"/>
        <v>99220.000000000015</v>
      </c>
      <c r="F16" s="161">
        <f>D16+E16</f>
        <v>550220.00000000012</v>
      </c>
    </row>
    <row r="17" spans="1:6" x14ac:dyDescent="0.25">
      <c r="A17" s="160" t="s">
        <v>234</v>
      </c>
      <c r="B17" s="160" t="s">
        <v>235</v>
      </c>
      <c r="C17" s="159"/>
      <c r="D17" s="161"/>
      <c r="E17" s="161"/>
      <c r="F17" s="161"/>
    </row>
    <row r="18" spans="1:6" x14ac:dyDescent="0.25">
      <c r="A18" s="159" t="s">
        <v>83</v>
      </c>
      <c r="B18" s="159" t="s">
        <v>340</v>
      </c>
      <c r="C18" s="159" t="s">
        <v>341</v>
      </c>
      <c r="D18" s="161">
        <v>330000</v>
      </c>
      <c r="E18" s="161">
        <f>D18*0.22</f>
        <v>72600</v>
      </c>
      <c r="F18" s="161">
        <f>D18+E18</f>
        <v>402600</v>
      </c>
    </row>
    <row r="19" spans="1:6" x14ac:dyDescent="0.25">
      <c r="A19" s="159" t="s">
        <v>180</v>
      </c>
      <c r="B19" s="159" t="s">
        <v>230</v>
      </c>
      <c r="C19" s="159" t="s">
        <v>341</v>
      </c>
      <c r="D19" s="161">
        <v>374000</v>
      </c>
      <c r="E19" s="161">
        <f t="shared" ref="E19:E22" si="1">D19*0.22</f>
        <v>82280</v>
      </c>
      <c r="F19" s="161">
        <f>D19+E19</f>
        <v>456280</v>
      </c>
    </row>
    <row r="20" spans="1:6" x14ac:dyDescent="0.25">
      <c r="A20" s="159" t="s">
        <v>181</v>
      </c>
      <c r="B20" s="159" t="s">
        <v>231</v>
      </c>
      <c r="C20" s="159" t="s">
        <v>341</v>
      </c>
      <c r="D20" s="161">
        <v>418000</v>
      </c>
      <c r="E20" s="161">
        <f t="shared" si="1"/>
        <v>91960</v>
      </c>
      <c r="F20" s="161">
        <f>D20+E20</f>
        <v>509960</v>
      </c>
    </row>
    <row r="21" spans="1:6" x14ac:dyDescent="0.25">
      <c r="A21" s="159" t="s">
        <v>183</v>
      </c>
      <c r="B21" s="159" t="s">
        <v>232</v>
      </c>
      <c r="C21" s="159" t="s">
        <v>341</v>
      </c>
      <c r="D21" s="161">
        <v>462000</v>
      </c>
      <c r="E21" s="161">
        <f t="shared" si="1"/>
        <v>101640</v>
      </c>
      <c r="F21" s="161">
        <f>D21+E21</f>
        <v>563640</v>
      </c>
    </row>
    <row r="22" spans="1:6" x14ac:dyDescent="0.25">
      <c r="A22" s="159" t="s">
        <v>185</v>
      </c>
      <c r="B22" s="159" t="s">
        <v>233</v>
      </c>
      <c r="C22" s="159" t="s">
        <v>341</v>
      </c>
      <c r="D22" s="161">
        <v>506000</v>
      </c>
      <c r="E22" s="161">
        <f t="shared" si="1"/>
        <v>111320</v>
      </c>
      <c r="F22" s="161">
        <f>D22+E22</f>
        <v>617320</v>
      </c>
    </row>
    <row r="23" spans="1:6" x14ac:dyDescent="0.25">
      <c r="A23" s="160" t="s">
        <v>236</v>
      </c>
      <c r="B23" s="160" t="s">
        <v>237</v>
      </c>
      <c r="C23" s="159"/>
      <c r="D23" s="161"/>
      <c r="E23" s="161"/>
      <c r="F23" s="161"/>
    </row>
    <row r="24" spans="1:6" x14ac:dyDescent="0.25">
      <c r="A24" s="159" t="s">
        <v>86</v>
      </c>
      <c r="B24" s="159" t="s">
        <v>340</v>
      </c>
      <c r="C24" s="159" t="s">
        <v>341</v>
      </c>
      <c r="D24" s="161">
        <v>385000</v>
      </c>
      <c r="E24" s="161">
        <f>D24*0.22</f>
        <v>84700</v>
      </c>
      <c r="F24" s="161">
        <f>D24+E24</f>
        <v>469700</v>
      </c>
    </row>
    <row r="25" spans="1:6" x14ac:dyDescent="0.25">
      <c r="A25" s="159" t="s">
        <v>238</v>
      </c>
      <c r="B25" s="159" t="s">
        <v>230</v>
      </c>
      <c r="C25" s="159" t="s">
        <v>341</v>
      </c>
      <c r="D25" s="161">
        <v>429000</v>
      </c>
      <c r="E25" s="161">
        <f t="shared" ref="E25:E28" si="2">D25*0.22</f>
        <v>94380</v>
      </c>
      <c r="F25" s="161">
        <f>D25+E25</f>
        <v>523380</v>
      </c>
    </row>
    <row r="26" spans="1:6" x14ac:dyDescent="0.25">
      <c r="A26" s="159" t="s">
        <v>239</v>
      </c>
      <c r="B26" s="159" t="s">
        <v>231</v>
      </c>
      <c r="C26" s="159" t="s">
        <v>341</v>
      </c>
      <c r="D26" s="161">
        <v>473000</v>
      </c>
      <c r="E26" s="161">
        <f t="shared" si="2"/>
        <v>104060</v>
      </c>
      <c r="F26" s="161">
        <f>D26+E26</f>
        <v>577060</v>
      </c>
    </row>
    <row r="27" spans="1:6" x14ac:dyDescent="0.25">
      <c r="A27" s="159" t="s">
        <v>240</v>
      </c>
      <c r="B27" s="159" t="s">
        <v>232</v>
      </c>
      <c r="C27" s="159" t="s">
        <v>341</v>
      </c>
      <c r="D27" s="161">
        <v>517000</v>
      </c>
      <c r="E27" s="161">
        <f t="shared" si="2"/>
        <v>113740</v>
      </c>
      <c r="F27" s="161">
        <f>D27+E27</f>
        <v>630740</v>
      </c>
    </row>
    <row r="28" spans="1:6" x14ac:dyDescent="0.25">
      <c r="A28" s="159" t="s">
        <v>241</v>
      </c>
      <c r="B28" s="159" t="s">
        <v>233</v>
      </c>
      <c r="C28" s="159" t="s">
        <v>341</v>
      </c>
      <c r="D28" s="161">
        <v>561000</v>
      </c>
      <c r="E28" s="161">
        <f t="shared" si="2"/>
        <v>123420</v>
      </c>
      <c r="F28" s="161">
        <f>D28+E28</f>
        <v>684420</v>
      </c>
    </row>
    <row r="29" spans="1:6" ht="60" customHeight="1" x14ac:dyDescent="0.25">
      <c r="A29" s="273" t="s">
        <v>342</v>
      </c>
      <c r="B29" s="273"/>
      <c r="C29" s="159"/>
      <c r="D29" s="161"/>
      <c r="E29" s="161"/>
      <c r="F29" s="161"/>
    </row>
    <row r="30" spans="1:6" x14ac:dyDescent="0.25">
      <c r="A30" s="145" t="s">
        <v>89</v>
      </c>
      <c r="B30" s="160" t="s">
        <v>343</v>
      </c>
      <c r="C30" s="159" t="s">
        <v>344</v>
      </c>
      <c r="D30" s="161">
        <v>66000</v>
      </c>
      <c r="E30" s="161">
        <f>D30*0.22</f>
        <v>14520</v>
      </c>
      <c r="F30" s="161">
        <f>D30+E30</f>
        <v>80520</v>
      </c>
    </row>
    <row r="31" spans="1:6" x14ac:dyDescent="0.25">
      <c r="A31" s="142" t="s">
        <v>245</v>
      </c>
      <c r="B31" s="159" t="s">
        <v>345</v>
      </c>
      <c r="C31" s="159" t="s">
        <v>344</v>
      </c>
      <c r="D31" s="161">
        <v>82500</v>
      </c>
      <c r="E31" s="161">
        <f t="shared" ref="E31:E54" si="3">D31*0.22</f>
        <v>18150</v>
      </c>
      <c r="F31" s="161">
        <f t="shared" ref="F31:F54" si="4">D31+E31</f>
        <v>100650</v>
      </c>
    </row>
    <row r="32" spans="1:6" x14ac:dyDescent="0.25">
      <c r="A32" s="142" t="s">
        <v>246</v>
      </c>
      <c r="B32" s="159" t="s">
        <v>346</v>
      </c>
      <c r="C32" s="159" t="s">
        <v>344</v>
      </c>
      <c r="D32" s="161">
        <v>99000</v>
      </c>
      <c r="E32" s="161">
        <f t="shared" si="3"/>
        <v>21780</v>
      </c>
      <c r="F32" s="161">
        <f t="shared" si="4"/>
        <v>120780</v>
      </c>
    </row>
    <row r="33" spans="1:6" x14ac:dyDescent="0.25">
      <c r="A33" s="142" t="s">
        <v>347</v>
      </c>
      <c r="B33" s="159" t="s">
        <v>348</v>
      </c>
      <c r="C33" s="159" t="s">
        <v>344</v>
      </c>
      <c r="D33" s="161">
        <v>115500</v>
      </c>
      <c r="E33" s="161">
        <f t="shared" si="3"/>
        <v>25410</v>
      </c>
      <c r="F33" s="161">
        <f t="shared" si="4"/>
        <v>140910</v>
      </c>
    </row>
    <row r="34" spans="1:6" x14ac:dyDescent="0.25">
      <c r="A34" s="142" t="s">
        <v>349</v>
      </c>
      <c r="B34" s="159" t="s">
        <v>350</v>
      </c>
      <c r="C34" s="159" t="s">
        <v>344</v>
      </c>
      <c r="D34" s="161">
        <v>132000</v>
      </c>
      <c r="E34" s="161">
        <f t="shared" si="3"/>
        <v>29040</v>
      </c>
      <c r="F34" s="161">
        <f t="shared" si="4"/>
        <v>161040</v>
      </c>
    </row>
    <row r="35" spans="1:6" x14ac:dyDescent="0.25">
      <c r="A35" s="145" t="s">
        <v>351</v>
      </c>
      <c r="B35" s="160" t="s">
        <v>352</v>
      </c>
      <c r="C35" s="159" t="s">
        <v>344</v>
      </c>
      <c r="D35" s="161">
        <v>93500</v>
      </c>
      <c r="E35" s="161">
        <f t="shared" si="3"/>
        <v>20570</v>
      </c>
      <c r="F35" s="161">
        <f t="shared" si="4"/>
        <v>114070</v>
      </c>
    </row>
    <row r="36" spans="1:6" x14ac:dyDescent="0.25">
      <c r="A36" s="142" t="s">
        <v>353</v>
      </c>
      <c r="B36" s="159" t="s">
        <v>354</v>
      </c>
      <c r="C36" s="159" t="s">
        <v>344</v>
      </c>
      <c r="D36" s="161">
        <v>118250</v>
      </c>
      <c r="E36" s="161">
        <f t="shared" si="3"/>
        <v>26015</v>
      </c>
      <c r="F36" s="161">
        <f t="shared" si="4"/>
        <v>144265</v>
      </c>
    </row>
    <row r="37" spans="1:6" x14ac:dyDescent="0.25">
      <c r="A37" s="142" t="s">
        <v>355</v>
      </c>
      <c r="B37" s="159" t="s">
        <v>356</v>
      </c>
      <c r="C37" s="159" t="s">
        <v>344</v>
      </c>
      <c r="D37" s="161">
        <v>143000</v>
      </c>
      <c r="E37" s="161">
        <f t="shared" si="3"/>
        <v>31460</v>
      </c>
      <c r="F37" s="161">
        <f t="shared" si="4"/>
        <v>174460</v>
      </c>
    </row>
    <row r="38" spans="1:6" x14ac:dyDescent="0.25">
      <c r="A38" s="142" t="s">
        <v>357</v>
      </c>
      <c r="B38" s="159" t="s">
        <v>358</v>
      </c>
      <c r="C38" s="159" t="s">
        <v>344</v>
      </c>
      <c r="D38" s="161">
        <v>167750</v>
      </c>
      <c r="E38" s="161">
        <f t="shared" si="3"/>
        <v>36905</v>
      </c>
      <c r="F38" s="161">
        <f t="shared" si="4"/>
        <v>204655</v>
      </c>
    </row>
    <row r="39" spans="1:6" x14ac:dyDescent="0.25">
      <c r="A39" s="142" t="s">
        <v>359</v>
      </c>
      <c r="B39" s="159" t="s">
        <v>360</v>
      </c>
      <c r="C39" s="159" t="s">
        <v>344</v>
      </c>
      <c r="D39" s="161">
        <v>192500</v>
      </c>
      <c r="E39" s="161">
        <f t="shared" si="3"/>
        <v>42350</v>
      </c>
      <c r="F39" s="161">
        <f t="shared" si="4"/>
        <v>234850</v>
      </c>
    </row>
    <row r="40" spans="1:6" x14ac:dyDescent="0.25">
      <c r="A40" s="145" t="s">
        <v>361</v>
      </c>
      <c r="B40" s="160" t="s">
        <v>362</v>
      </c>
      <c r="C40" s="159" t="s">
        <v>344</v>
      </c>
      <c r="D40" s="161">
        <v>121000</v>
      </c>
      <c r="E40" s="161">
        <f t="shared" si="3"/>
        <v>26620</v>
      </c>
      <c r="F40" s="161">
        <f t="shared" si="4"/>
        <v>147620</v>
      </c>
    </row>
    <row r="41" spans="1:6" x14ac:dyDescent="0.25">
      <c r="A41" s="142" t="s">
        <v>363</v>
      </c>
      <c r="B41" s="159" t="s">
        <v>364</v>
      </c>
      <c r="C41" s="159" t="s">
        <v>344</v>
      </c>
      <c r="D41" s="161">
        <v>154000</v>
      </c>
      <c r="E41" s="161">
        <f t="shared" si="3"/>
        <v>33880</v>
      </c>
      <c r="F41" s="161">
        <f t="shared" si="4"/>
        <v>187880</v>
      </c>
    </row>
    <row r="42" spans="1:6" x14ac:dyDescent="0.25">
      <c r="A42" s="142" t="s">
        <v>365</v>
      </c>
      <c r="B42" s="159" t="s">
        <v>366</v>
      </c>
      <c r="C42" s="159" t="s">
        <v>344</v>
      </c>
      <c r="D42" s="161">
        <v>187000</v>
      </c>
      <c r="E42" s="161">
        <f t="shared" si="3"/>
        <v>41140</v>
      </c>
      <c r="F42" s="161">
        <f t="shared" si="4"/>
        <v>228140</v>
      </c>
    </row>
    <row r="43" spans="1:6" x14ac:dyDescent="0.25">
      <c r="A43" s="162" t="s">
        <v>367</v>
      </c>
      <c r="B43" s="159" t="s">
        <v>368</v>
      </c>
      <c r="C43" s="159" t="s">
        <v>344</v>
      </c>
      <c r="D43" s="161">
        <v>220000</v>
      </c>
      <c r="E43" s="161">
        <f t="shared" si="3"/>
        <v>48400</v>
      </c>
      <c r="F43" s="161">
        <f t="shared" si="4"/>
        <v>268400</v>
      </c>
    </row>
    <row r="44" spans="1:6" x14ac:dyDescent="0.25">
      <c r="A44" s="142" t="s">
        <v>369</v>
      </c>
      <c r="B44" s="159" t="s">
        <v>370</v>
      </c>
      <c r="C44" s="159" t="s">
        <v>344</v>
      </c>
      <c r="D44" s="161">
        <v>253000</v>
      </c>
      <c r="E44" s="161">
        <f t="shared" si="3"/>
        <v>55660</v>
      </c>
      <c r="F44" s="161">
        <f t="shared" si="4"/>
        <v>308660</v>
      </c>
    </row>
    <row r="45" spans="1:6" x14ac:dyDescent="0.25">
      <c r="A45" s="145" t="s">
        <v>371</v>
      </c>
      <c r="B45" s="160" t="s">
        <v>372</v>
      </c>
      <c r="C45" s="159" t="s">
        <v>344</v>
      </c>
      <c r="D45" s="161">
        <v>148500</v>
      </c>
      <c r="E45" s="161">
        <f t="shared" si="3"/>
        <v>32670</v>
      </c>
      <c r="F45" s="161">
        <f t="shared" si="4"/>
        <v>181170</v>
      </c>
    </row>
    <row r="46" spans="1:6" x14ac:dyDescent="0.25">
      <c r="A46" s="142" t="s">
        <v>373</v>
      </c>
      <c r="B46" s="159" t="s">
        <v>374</v>
      </c>
      <c r="C46" s="159" t="s">
        <v>344</v>
      </c>
      <c r="D46" s="161">
        <v>189750</v>
      </c>
      <c r="E46" s="161">
        <f t="shared" si="3"/>
        <v>41745</v>
      </c>
      <c r="F46" s="161">
        <f t="shared" si="4"/>
        <v>231495</v>
      </c>
    </row>
    <row r="47" spans="1:6" x14ac:dyDescent="0.25">
      <c r="A47" s="142" t="s">
        <v>375</v>
      </c>
      <c r="B47" s="159" t="s">
        <v>376</v>
      </c>
      <c r="C47" s="159" t="s">
        <v>344</v>
      </c>
      <c r="D47" s="161">
        <v>231000</v>
      </c>
      <c r="E47" s="161">
        <f t="shared" si="3"/>
        <v>50820</v>
      </c>
      <c r="F47" s="161">
        <f t="shared" si="4"/>
        <v>281820</v>
      </c>
    </row>
    <row r="48" spans="1:6" x14ac:dyDescent="0.25">
      <c r="A48" s="142" t="s">
        <v>377</v>
      </c>
      <c r="B48" s="159" t="s">
        <v>378</v>
      </c>
      <c r="C48" s="159" t="s">
        <v>344</v>
      </c>
      <c r="D48" s="161">
        <v>272250</v>
      </c>
      <c r="E48" s="161">
        <f t="shared" si="3"/>
        <v>59895</v>
      </c>
      <c r="F48" s="161">
        <f t="shared" si="4"/>
        <v>332145</v>
      </c>
    </row>
    <row r="49" spans="1:6" x14ac:dyDescent="0.25">
      <c r="A49" s="142" t="s">
        <v>379</v>
      </c>
      <c r="B49" s="159" t="s">
        <v>380</v>
      </c>
      <c r="C49" s="159" t="s">
        <v>344</v>
      </c>
      <c r="D49" s="161">
        <v>313500</v>
      </c>
      <c r="E49" s="161">
        <f t="shared" si="3"/>
        <v>68970</v>
      </c>
      <c r="F49" s="161">
        <f t="shared" si="4"/>
        <v>382470</v>
      </c>
    </row>
    <row r="50" spans="1:6" x14ac:dyDescent="0.25">
      <c r="A50" s="145" t="s">
        <v>381</v>
      </c>
      <c r="B50" s="160" t="s">
        <v>382</v>
      </c>
      <c r="C50" s="159" t="s">
        <v>344</v>
      </c>
      <c r="D50" s="161">
        <v>176000</v>
      </c>
      <c r="E50" s="161">
        <f t="shared" si="3"/>
        <v>38720</v>
      </c>
      <c r="F50" s="161">
        <f t="shared" si="4"/>
        <v>214720</v>
      </c>
    </row>
    <row r="51" spans="1:6" x14ac:dyDescent="0.25">
      <c r="A51" s="142" t="s">
        <v>383</v>
      </c>
      <c r="B51" s="159" t="s">
        <v>384</v>
      </c>
      <c r="C51" s="159" t="s">
        <v>344</v>
      </c>
      <c r="D51" s="161">
        <v>225500</v>
      </c>
      <c r="E51" s="161">
        <f t="shared" si="3"/>
        <v>49610</v>
      </c>
      <c r="F51" s="161">
        <f t="shared" si="4"/>
        <v>275110</v>
      </c>
    </row>
    <row r="52" spans="1:6" x14ac:dyDescent="0.25">
      <c r="A52" s="142" t="s">
        <v>385</v>
      </c>
      <c r="B52" s="159" t="s">
        <v>386</v>
      </c>
      <c r="C52" s="159" t="s">
        <v>344</v>
      </c>
      <c r="D52" s="161">
        <v>275000</v>
      </c>
      <c r="E52" s="161">
        <f t="shared" si="3"/>
        <v>60500</v>
      </c>
      <c r="F52" s="161">
        <f t="shared" si="4"/>
        <v>335500</v>
      </c>
    </row>
    <row r="53" spans="1:6" x14ac:dyDescent="0.25">
      <c r="A53" s="142" t="s">
        <v>387</v>
      </c>
      <c r="B53" s="159" t="s">
        <v>388</v>
      </c>
      <c r="C53" s="159" t="s">
        <v>344</v>
      </c>
      <c r="D53" s="161">
        <v>324500</v>
      </c>
      <c r="E53" s="161">
        <f t="shared" si="3"/>
        <v>71390</v>
      </c>
      <c r="F53" s="161">
        <f t="shared" si="4"/>
        <v>395890</v>
      </c>
    </row>
    <row r="54" spans="1:6" x14ac:dyDescent="0.25">
      <c r="A54" s="142" t="s">
        <v>389</v>
      </c>
      <c r="B54" s="159" t="s">
        <v>390</v>
      </c>
      <c r="C54" s="159" t="s">
        <v>344</v>
      </c>
      <c r="D54" s="161">
        <v>374000</v>
      </c>
      <c r="E54" s="161">
        <f t="shared" si="3"/>
        <v>82280</v>
      </c>
      <c r="F54" s="161">
        <f t="shared" si="4"/>
        <v>456280</v>
      </c>
    </row>
    <row r="55" spans="1:6" ht="60" customHeight="1" x14ac:dyDescent="0.25">
      <c r="A55" s="273" t="s">
        <v>391</v>
      </c>
      <c r="B55" s="273"/>
      <c r="C55" s="159"/>
      <c r="D55" s="161"/>
      <c r="E55" s="161"/>
      <c r="F55" s="161"/>
    </row>
    <row r="56" spans="1:6" x14ac:dyDescent="0.25">
      <c r="A56" s="159" t="s">
        <v>92</v>
      </c>
      <c r="B56" s="159" t="s">
        <v>392</v>
      </c>
      <c r="C56" s="159" t="s">
        <v>344</v>
      </c>
      <c r="D56" s="161">
        <v>71500</v>
      </c>
      <c r="E56" s="161">
        <f>D56*0.22</f>
        <v>15730</v>
      </c>
      <c r="F56" s="161">
        <f>D56+E56</f>
        <v>87230</v>
      </c>
    </row>
    <row r="57" spans="1:6" x14ac:dyDescent="0.25">
      <c r="A57" s="159" t="s">
        <v>248</v>
      </c>
      <c r="B57" s="159" t="s">
        <v>393</v>
      </c>
      <c r="C57" s="159" t="s">
        <v>344</v>
      </c>
      <c r="D57" s="161">
        <v>126500</v>
      </c>
      <c r="E57" s="161">
        <f t="shared" ref="E57:E62" si="5">D57*0.22</f>
        <v>27830</v>
      </c>
      <c r="F57" s="161">
        <f t="shared" ref="F57:F62" si="6">D57+E57</f>
        <v>154330</v>
      </c>
    </row>
    <row r="58" spans="1:6" x14ac:dyDescent="0.25">
      <c r="A58" s="159" t="s">
        <v>249</v>
      </c>
      <c r="B58" s="159" t="s">
        <v>394</v>
      </c>
      <c r="C58" s="159" t="s">
        <v>344</v>
      </c>
      <c r="D58" s="161">
        <v>181500</v>
      </c>
      <c r="E58" s="161">
        <f t="shared" si="5"/>
        <v>39930</v>
      </c>
      <c r="F58" s="161">
        <f t="shared" si="6"/>
        <v>221430</v>
      </c>
    </row>
    <row r="59" spans="1:6" x14ac:dyDescent="0.25">
      <c r="A59" s="159" t="s">
        <v>395</v>
      </c>
      <c r="B59" s="159" t="s">
        <v>396</v>
      </c>
      <c r="C59" s="159" t="s">
        <v>344</v>
      </c>
      <c r="D59" s="161">
        <v>236500</v>
      </c>
      <c r="E59" s="161">
        <f t="shared" si="5"/>
        <v>52030</v>
      </c>
      <c r="F59" s="161">
        <f t="shared" si="6"/>
        <v>288530</v>
      </c>
    </row>
    <row r="60" spans="1:6" x14ac:dyDescent="0.25">
      <c r="A60" s="159" t="s">
        <v>397</v>
      </c>
      <c r="B60" s="159" t="s">
        <v>398</v>
      </c>
      <c r="C60" s="159" t="s">
        <v>344</v>
      </c>
      <c r="D60" s="161">
        <v>291500</v>
      </c>
      <c r="E60" s="161">
        <f t="shared" si="5"/>
        <v>64130</v>
      </c>
      <c r="F60" s="161">
        <f t="shared" si="6"/>
        <v>355630</v>
      </c>
    </row>
    <row r="61" spans="1:6" x14ac:dyDescent="0.25">
      <c r="A61" s="159" t="s">
        <v>399</v>
      </c>
      <c r="B61" s="159" t="s">
        <v>400</v>
      </c>
      <c r="C61" s="159" t="s">
        <v>344</v>
      </c>
      <c r="D61" s="161">
        <v>346500</v>
      </c>
      <c r="E61" s="161">
        <f t="shared" si="5"/>
        <v>76230</v>
      </c>
      <c r="F61" s="161">
        <f t="shared" si="6"/>
        <v>422730</v>
      </c>
    </row>
    <row r="62" spans="1:6" x14ac:dyDescent="0.25">
      <c r="A62" s="159" t="s">
        <v>401</v>
      </c>
      <c r="B62" s="159" t="s">
        <v>402</v>
      </c>
      <c r="C62" s="159" t="s">
        <v>344</v>
      </c>
      <c r="D62" s="161">
        <v>401500</v>
      </c>
      <c r="E62" s="161">
        <f t="shared" si="5"/>
        <v>88330</v>
      </c>
      <c r="F62" s="161">
        <f t="shared" si="6"/>
        <v>489830</v>
      </c>
    </row>
    <row r="63" spans="1:6" ht="44.1" customHeight="1" x14ac:dyDescent="0.25">
      <c r="A63" s="273" t="s">
        <v>403</v>
      </c>
      <c r="B63" s="273"/>
      <c r="C63" s="159"/>
      <c r="D63" s="161"/>
      <c r="E63" s="161"/>
      <c r="F63" s="161"/>
    </row>
    <row r="64" spans="1:6" x14ac:dyDescent="0.25">
      <c r="A64" s="159" t="s">
        <v>95</v>
      </c>
      <c r="B64" s="159" t="s">
        <v>404</v>
      </c>
      <c r="C64" s="159" t="s">
        <v>344</v>
      </c>
      <c r="D64" s="161">
        <v>66000</v>
      </c>
      <c r="E64" s="161">
        <f>D64*0.22</f>
        <v>14520</v>
      </c>
      <c r="F64" s="161">
        <f>D64+E64</f>
        <v>80520</v>
      </c>
    </row>
    <row r="65" spans="1:6" x14ac:dyDescent="0.25">
      <c r="A65" s="159" t="s">
        <v>251</v>
      </c>
      <c r="B65" s="159" t="s">
        <v>405</v>
      </c>
      <c r="C65" s="159" t="s">
        <v>344</v>
      </c>
      <c r="D65" s="161">
        <v>82500</v>
      </c>
      <c r="E65" s="161">
        <f t="shared" ref="E65:E68" si="7">D65*0.22</f>
        <v>18150</v>
      </c>
      <c r="F65" s="161">
        <f>D65+E65</f>
        <v>100650</v>
      </c>
    </row>
    <row r="66" spans="1:6" x14ac:dyDescent="0.25">
      <c r="A66" s="159" t="s">
        <v>252</v>
      </c>
      <c r="B66" s="159" t="s">
        <v>406</v>
      </c>
      <c r="C66" s="159" t="s">
        <v>344</v>
      </c>
      <c r="D66" s="161">
        <v>99000</v>
      </c>
      <c r="E66" s="161">
        <f t="shared" si="7"/>
        <v>21780</v>
      </c>
      <c r="F66" s="161">
        <f>D66+E66</f>
        <v>120780</v>
      </c>
    </row>
    <row r="67" spans="1:6" x14ac:dyDescent="0.25">
      <c r="A67" s="159" t="s">
        <v>407</v>
      </c>
      <c r="B67" s="159" t="s">
        <v>408</v>
      </c>
      <c r="C67" s="159" t="s">
        <v>344</v>
      </c>
      <c r="D67" s="161">
        <v>115500</v>
      </c>
      <c r="E67" s="161">
        <f t="shared" si="7"/>
        <v>25410</v>
      </c>
      <c r="F67" s="161">
        <f>D67+E67</f>
        <v>140910</v>
      </c>
    </row>
    <row r="68" spans="1:6" x14ac:dyDescent="0.25">
      <c r="A68" s="159" t="s">
        <v>409</v>
      </c>
      <c r="B68" s="159" t="s">
        <v>410</v>
      </c>
      <c r="C68" s="159" t="s">
        <v>344</v>
      </c>
      <c r="D68" s="161">
        <v>137500</v>
      </c>
      <c r="E68" s="161">
        <f t="shared" si="7"/>
        <v>30250</v>
      </c>
      <c r="F68" s="161">
        <f>D68+E68</f>
        <v>167750</v>
      </c>
    </row>
    <row r="69" spans="1:6" ht="43.5" customHeight="1" x14ac:dyDescent="0.25">
      <c r="A69" s="273" t="s">
        <v>411</v>
      </c>
      <c r="B69" s="273"/>
      <c r="C69" s="159"/>
      <c r="D69" s="161"/>
      <c r="E69" s="161"/>
      <c r="F69" s="161"/>
    </row>
    <row r="70" spans="1:6" x14ac:dyDescent="0.25">
      <c r="A70" s="159" t="s">
        <v>98</v>
      </c>
      <c r="B70" s="159" t="s">
        <v>412</v>
      </c>
      <c r="C70" s="159" t="s">
        <v>413</v>
      </c>
      <c r="D70" s="161">
        <v>44000</v>
      </c>
      <c r="E70" s="161">
        <f>D70*0.22</f>
        <v>9680</v>
      </c>
      <c r="F70" s="161">
        <f>D70+E70</f>
        <v>53680</v>
      </c>
    </row>
    <row r="71" spans="1:6" x14ac:dyDescent="0.25">
      <c r="A71" s="159" t="s">
        <v>256</v>
      </c>
      <c r="B71" s="159" t="s">
        <v>414</v>
      </c>
      <c r="C71" s="159" t="s">
        <v>413</v>
      </c>
      <c r="D71" s="161">
        <v>60500</v>
      </c>
      <c r="E71" s="161">
        <f t="shared" ref="E71:E72" si="8">D71*0.22</f>
        <v>13310</v>
      </c>
      <c r="F71" s="161">
        <f>D71+E71</f>
        <v>73810</v>
      </c>
    </row>
    <row r="72" spans="1:6" x14ac:dyDescent="0.25">
      <c r="A72" s="159" t="s">
        <v>258</v>
      </c>
      <c r="B72" s="159" t="s">
        <v>415</v>
      </c>
      <c r="C72" s="159" t="s">
        <v>413</v>
      </c>
      <c r="D72" s="161">
        <v>33000</v>
      </c>
      <c r="E72" s="161">
        <f t="shared" si="8"/>
        <v>7260</v>
      </c>
      <c r="F72" s="161">
        <f>D72+E72</f>
        <v>40260</v>
      </c>
    </row>
    <row r="73" spans="1:6" ht="107.45" customHeight="1" x14ac:dyDescent="0.25">
      <c r="A73" s="272" t="s">
        <v>416</v>
      </c>
      <c r="B73" s="272"/>
      <c r="C73" s="159"/>
      <c r="D73" s="161"/>
      <c r="E73" s="161"/>
      <c r="F73" s="161"/>
    </row>
    <row r="74" spans="1:6" x14ac:dyDescent="0.25">
      <c r="A74" s="149" t="s">
        <v>417</v>
      </c>
      <c r="B74" s="149" t="s">
        <v>226</v>
      </c>
      <c r="C74" s="149" t="s">
        <v>418</v>
      </c>
      <c r="D74" s="155">
        <v>65000</v>
      </c>
      <c r="E74" s="155">
        <f>D74*0.22</f>
        <v>14300</v>
      </c>
      <c r="F74" s="155">
        <f>D74+E74</f>
        <v>79300</v>
      </c>
    </row>
    <row r="75" spans="1:6" x14ac:dyDescent="0.25">
      <c r="A75" s="149" t="s">
        <v>419</v>
      </c>
      <c r="B75" s="149" t="s">
        <v>420</v>
      </c>
      <c r="C75" s="149" t="s">
        <v>418</v>
      </c>
      <c r="D75" s="155">
        <v>80000</v>
      </c>
      <c r="E75" s="155">
        <f t="shared" ref="E75:E76" si="9">D75*0.22</f>
        <v>17600</v>
      </c>
      <c r="F75" s="155">
        <f>D75+E75</f>
        <v>97600</v>
      </c>
    </row>
    <row r="76" spans="1:6" x14ac:dyDescent="0.25">
      <c r="A76" s="149" t="s">
        <v>421</v>
      </c>
      <c r="B76" s="149" t="s">
        <v>237</v>
      </c>
      <c r="C76" s="149" t="s">
        <v>418</v>
      </c>
      <c r="D76" s="155">
        <v>95000</v>
      </c>
      <c r="E76" s="155">
        <f t="shared" si="9"/>
        <v>20900</v>
      </c>
      <c r="F76" s="155">
        <f>D76+E76</f>
        <v>115900</v>
      </c>
    </row>
    <row r="77" spans="1:6" ht="91.5" customHeight="1" x14ac:dyDescent="0.25">
      <c r="A77" s="272" t="s">
        <v>422</v>
      </c>
      <c r="B77" s="272"/>
      <c r="C77" s="163"/>
      <c r="D77" s="164"/>
      <c r="E77" s="164"/>
      <c r="F77" s="164"/>
    </row>
    <row r="78" spans="1:6" x14ac:dyDescent="0.25">
      <c r="A78" s="149" t="s">
        <v>423</v>
      </c>
      <c r="B78" s="149" t="s">
        <v>226</v>
      </c>
      <c r="C78" s="149" t="s">
        <v>418</v>
      </c>
      <c r="D78" s="155">
        <v>65000</v>
      </c>
      <c r="E78" s="155">
        <f>D78*0.22</f>
        <v>14300</v>
      </c>
      <c r="F78" s="155">
        <f>D78+E78</f>
        <v>79300</v>
      </c>
    </row>
    <row r="79" spans="1:6" x14ac:dyDescent="0.25">
      <c r="A79" s="149" t="s">
        <v>424</v>
      </c>
      <c r="B79" s="149" t="s">
        <v>420</v>
      </c>
      <c r="C79" s="149" t="s">
        <v>418</v>
      </c>
      <c r="D79" s="155">
        <v>80000</v>
      </c>
      <c r="E79" s="155">
        <f t="shared" ref="E79:E80" si="10">D79*0.22</f>
        <v>17600</v>
      </c>
      <c r="F79" s="155">
        <f>D79+E79</f>
        <v>97600</v>
      </c>
    </row>
    <row r="80" spans="1:6" x14ac:dyDescent="0.25">
      <c r="A80" s="149" t="s">
        <v>425</v>
      </c>
      <c r="B80" s="149" t="s">
        <v>237</v>
      </c>
      <c r="C80" s="149" t="s">
        <v>418</v>
      </c>
      <c r="D80" s="155">
        <v>95000</v>
      </c>
      <c r="E80" s="155">
        <f t="shared" si="10"/>
        <v>20900</v>
      </c>
      <c r="F80" s="155">
        <f>D80+E80</f>
        <v>115900</v>
      </c>
    </row>
    <row r="81" spans="1:6" ht="60" customHeight="1" x14ac:dyDescent="0.25">
      <c r="A81" s="273" t="s">
        <v>426</v>
      </c>
      <c r="B81" s="273"/>
      <c r="C81" s="159"/>
      <c r="D81" s="161"/>
      <c r="E81" s="161"/>
      <c r="F81" s="161"/>
    </row>
    <row r="82" spans="1:6" x14ac:dyDescent="0.25">
      <c r="A82" s="142" t="s">
        <v>427</v>
      </c>
      <c r="B82" s="159" t="s">
        <v>226</v>
      </c>
      <c r="C82" s="159" t="s">
        <v>428</v>
      </c>
      <c r="D82" s="161">
        <v>99000</v>
      </c>
      <c r="E82" s="161">
        <f>D82*0.22</f>
        <v>21780</v>
      </c>
      <c r="F82" s="161">
        <f>D82+E82</f>
        <v>120780</v>
      </c>
    </row>
    <row r="83" spans="1:6" x14ac:dyDescent="0.25">
      <c r="A83" s="142" t="s">
        <v>429</v>
      </c>
      <c r="B83" s="159" t="s">
        <v>420</v>
      </c>
      <c r="C83" s="159" t="s">
        <v>428</v>
      </c>
      <c r="D83" s="161">
        <v>115500</v>
      </c>
      <c r="E83" s="161">
        <f t="shared" ref="E83:E84" si="11">D83*0.22</f>
        <v>25410</v>
      </c>
      <c r="F83" s="161">
        <f>D83+E83</f>
        <v>140910</v>
      </c>
    </row>
    <row r="84" spans="1:6" x14ac:dyDescent="0.25">
      <c r="A84" s="142" t="s">
        <v>430</v>
      </c>
      <c r="B84" s="159" t="s">
        <v>237</v>
      </c>
      <c r="C84" s="159" t="s">
        <v>428</v>
      </c>
      <c r="D84" s="161">
        <v>132000</v>
      </c>
      <c r="E84" s="161">
        <f t="shared" si="11"/>
        <v>29040</v>
      </c>
      <c r="F84" s="161">
        <f>D84+E84</f>
        <v>161040</v>
      </c>
    </row>
    <row r="85" spans="1:6" ht="43.5" customHeight="1" x14ac:dyDescent="0.25">
      <c r="A85" s="273" t="s">
        <v>431</v>
      </c>
      <c r="B85" s="273"/>
      <c r="C85" s="159"/>
      <c r="D85" s="161"/>
      <c r="E85" s="161"/>
      <c r="F85" s="161"/>
    </row>
    <row r="86" spans="1:6" x14ac:dyDescent="0.25">
      <c r="A86" s="142" t="s">
        <v>432</v>
      </c>
      <c r="B86" s="159" t="s">
        <v>226</v>
      </c>
      <c r="C86" s="159" t="s">
        <v>433</v>
      </c>
      <c r="D86" s="161">
        <v>99000</v>
      </c>
      <c r="E86" s="161">
        <f>D86*0.22</f>
        <v>21780</v>
      </c>
      <c r="F86" s="161">
        <f>D86+E86</f>
        <v>120780</v>
      </c>
    </row>
    <row r="87" spans="1:6" x14ac:dyDescent="0.25">
      <c r="A87" s="142" t="s">
        <v>434</v>
      </c>
      <c r="B87" s="159" t="s">
        <v>420</v>
      </c>
      <c r="C87" s="159" t="s">
        <v>433</v>
      </c>
      <c r="D87" s="161">
        <v>115500</v>
      </c>
      <c r="E87" s="161">
        <f t="shared" ref="E87:E88" si="12">D87*0.22</f>
        <v>25410</v>
      </c>
      <c r="F87" s="161">
        <f>D87+E87</f>
        <v>140910</v>
      </c>
    </row>
    <row r="88" spans="1:6" x14ac:dyDescent="0.25">
      <c r="A88" s="142" t="s">
        <v>435</v>
      </c>
      <c r="B88" s="159" t="s">
        <v>237</v>
      </c>
      <c r="C88" s="159" t="s">
        <v>433</v>
      </c>
      <c r="D88" s="161">
        <v>132000</v>
      </c>
      <c r="E88" s="161">
        <f t="shared" si="12"/>
        <v>29040</v>
      </c>
      <c r="F88" s="161">
        <f>D88+E88</f>
        <v>161040</v>
      </c>
    </row>
    <row r="89" spans="1:6" x14ac:dyDescent="0.25">
      <c r="A89" s="142"/>
      <c r="B89" s="159"/>
      <c r="C89" s="159"/>
      <c r="D89" s="161"/>
      <c r="E89" s="161"/>
      <c r="F89" s="161"/>
    </row>
    <row r="90" spans="1:6" ht="60" customHeight="1" x14ac:dyDescent="0.25">
      <c r="A90" s="273" t="s">
        <v>436</v>
      </c>
      <c r="B90" s="273"/>
      <c r="C90" s="159"/>
      <c r="D90" s="161"/>
      <c r="E90" s="161"/>
      <c r="F90" s="161"/>
    </row>
    <row r="91" spans="1:6" x14ac:dyDescent="0.25">
      <c r="A91" s="142" t="s">
        <v>437</v>
      </c>
      <c r="B91" s="159" t="s">
        <v>226</v>
      </c>
      <c r="C91" s="159" t="s">
        <v>438</v>
      </c>
      <c r="D91" s="161">
        <v>110000</v>
      </c>
      <c r="E91" s="161">
        <f>D91*0.22</f>
        <v>24200</v>
      </c>
      <c r="F91" s="161">
        <f>D91+E91</f>
        <v>134200</v>
      </c>
    </row>
    <row r="92" spans="1:6" x14ac:dyDescent="0.25">
      <c r="A92" s="142" t="s">
        <v>439</v>
      </c>
      <c r="B92" s="159" t="s">
        <v>420</v>
      </c>
      <c r="C92" s="159" t="s">
        <v>438</v>
      </c>
      <c r="D92" s="161">
        <v>126500</v>
      </c>
      <c r="E92" s="161">
        <f t="shared" ref="E92:E93" si="13">D92*0.22</f>
        <v>27830</v>
      </c>
      <c r="F92" s="161">
        <f>D92+E92</f>
        <v>154330</v>
      </c>
    </row>
    <row r="93" spans="1:6" x14ac:dyDescent="0.25">
      <c r="A93" s="142" t="s">
        <v>440</v>
      </c>
      <c r="B93" s="159" t="s">
        <v>237</v>
      </c>
      <c r="C93" s="159" t="s">
        <v>438</v>
      </c>
      <c r="D93" s="161">
        <v>143000</v>
      </c>
      <c r="E93" s="161">
        <f t="shared" si="13"/>
        <v>31460</v>
      </c>
      <c r="F93" s="161">
        <f>D93+E93</f>
        <v>174460</v>
      </c>
    </row>
    <row r="94" spans="1:6" ht="59.1" customHeight="1" x14ac:dyDescent="0.25">
      <c r="A94" s="273" t="s">
        <v>441</v>
      </c>
      <c r="B94" s="273"/>
      <c r="C94" s="159"/>
      <c r="D94" s="161"/>
      <c r="E94" s="161"/>
      <c r="F94" s="161"/>
    </row>
    <row r="95" spans="1:6" x14ac:dyDescent="0.25">
      <c r="A95" s="142" t="s">
        <v>442</v>
      </c>
      <c r="B95" s="159" t="s">
        <v>226</v>
      </c>
      <c r="C95" s="159" t="s">
        <v>438</v>
      </c>
      <c r="D95" s="161">
        <v>132000</v>
      </c>
      <c r="E95" s="161">
        <f>D95*0.22</f>
        <v>29040</v>
      </c>
      <c r="F95" s="161">
        <f>D95+E95</f>
        <v>161040</v>
      </c>
    </row>
    <row r="96" spans="1:6" x14ac:dyDescent="0.25">
      <c r="A96" s="142" t="s">
        <v>443</v>
      </c>
      <c r="B96" s="159" t="s">
        <v>420</v>
      </c>
      <c r="C96" s="159" t="s">
        <v>438</v>
      </c>
      <c r="D96" s="161">
        <v>148500</v>
      </c>
      <c r="E96" s="161">
        <f t="shared" ref="E96:E97" si="14">D96*0.22</f>
        <v>32670</v>
      </c>
      <c r="F96" s="161">
        <f>D96+E96</f>
        <v>181170</v>
      </c>
    </row>
    <row r="97" spans="1:6" x14ac:dyDescent="0.25">
      <c r="A97" s="142" t="s">
        <v>444</v>
      </c>
      <c r="B97" s="159" t="s">
        <v>237</v>
      </c>
      <c r="C97" s="159" t="s">
        <v>438</v>
      </c>
      <c r="D97" s="161">
        <v>165000</v>
      </c>
      <c r="E97" s="161">
        <f t="shared" si="14"/>
        <v>36300</v>
      </c>
      <c r="F97" s="161">
        <f>D97+E97</f>
        <v>201300</v>
      </c>
    </row>
    <row r="98" spans="1:6" ht="45" customHeight="1" x14ac:dyDescent="0.25">
      <c r="A98" s="273" t="s">
        <v>445</v>
      </c>
      <c r="B98" s="273"/>
      <c r="C98" s="159"/>
      <c r="D98" s="161"/>
      <c r="E98" s="161"/>
      <c r="F98" s="161"/>
    </row>
    <row r="99" spans="1:6" ht="30" x14ac:dyDescent="0.25">
      <c r="A99" s="142" t="s">
        <v>446</v>
      </c>
      <c r="B99" s="165" t="s">
        <v>447</v>
      </c>
      <c r="C99" s="159" t="s">
        <v>448</v>
      </c>
      <c r="D99" s="161">
        <v>99000</v>
      </c>
      <c r="E99" s="161">
        <f>D99*0.22</f>
        <v>21780</v>
      </c>
      <c r="F99" s="161">
        <f>D99+E99</f>
        <v>120780</v>
      </c>
    </row>
    <row r="100" spans="1:6" ht="30" x14ac:dyDescent="0.25">
      <c r="A100" s="142" t="s">
        <v>449</v>
      </c>
      <c r="B100" s="165" t="s">
        <v>450</v>
      </c>
      <c r="C100" s="159" t="s">
        <v>448</v>
      </c>
      <c r="D100" s="161">
        <v>121000</v>
      </c>
      <c r="E100" s="161">
        <f t="shared" ref="E100:E103" si="15">D100*0.22</f>
        <v>26620</v>
      </c>
      <c r="F100" s="161">
        <f>D100+E100</f>
        <v>147620</v>
      </c>
    </row>
    <row r="101" spans="1:6" ht="30" x14ac:dyDescent="0.25">
      <c r="A101" s="142" t="s">
        <v>451</v>
      </c>
      <c r="B101" s="165" t="s">
        <v>452</v>
      </c>
      <c r="C101" s="159" t="s">
        <v>448</v>
      </c>
      <c r="D101" s="161">
        <v>55000</v>
      </c>
      <c r="E101" s="161">
        <f t="shared" si="15"/>
        <v>12100</v>
      </c>
      <c r="F101" s="161">
        <f>D101+E101</f>
        <v>67100</v>
      </c>
    </row>
    <row r="102" spans="1:6" ht="30" x14ac:dyDescent="0.25">
      <c r="A102" s="142" t="s">
        <v>453</v>
      </c>
      <c r="B102" s="165" t="s">
        <v>454</v>
      </c>
      <c r="C102" s="159" t="s">
        <v>448</v>
      </c>
      <c r="D102" s="161">
        <v>55000</v>
      </c>
      <c r="E102" s="161">
        <f t="shared" si="15"/>
        <v>12100</v>
      </c>
      <c r="F102" s="161">
        <f>D102+E102</f>
        <v>67100</v>
      </c>
    </row>
    <row r="103" spans="1:6" ht="30" x14ac:dyDescent="0.25">
      <c r="A103" s="142" t="s">
        <v>455</v>
      </c>
      <c r="B103" s="165" t="s">
        <v>456</v>
      </c>
      <c r="C103" s="159" t="s">
        <v>448</v>
      </c>
      <c r="D103" s="161">
        <v>99000</v>
      </c>
      <c r="E103" s="161">
        <f t="shared" si="15"/>
        <v>21780</v>
      </c>
      <c r="F103" s="161">
        <f>D103+E103</f>
        <v>120780</v>
      </c>
    </row>
    <row r="104" spans="1:6" x14ac:dyDescent="0.25">
      <c r="D104" s="157"/>
      <c r="E104" s="157"/>
      <c r="F104" s="157"/>
    </row>
    <row r="105" spans="1:6" x14ac:dyDescent="0.25">
      <c r="D105" s="157"/>
      <c r="E105" s="157"/>
      <c r="F105" s="157"/>
    </row>
    <row r="106" spans="1:6" x14ac:dyDescent="0.25">
      <c r="D106" s="157"/>
      <c r="E106" s="157"/>
      <c r="F106" s="157"/>
    </row>
    <row r="107" spans="1:6" x14ac:dyDescent="0.25">
      <c r="D107" s="157"/>
      <c r="E107" s="157"/>
      <c r="F107" s="157"/>
    </row>
    <row r="108" spans="1:6" x14ac:dyDescent="0.25">
      <c r="D108" s="157"/>
      <c r="E108" s="157"/>
      <c r="F108" s="157"/>
    </row>
    <row r="109" spans="1:6" x14ac:dyDescent="0.25">
      <c r="D109" s="157"/>
      <c r="E109" s="157"/>
      <c r="F109" s="157"/>
    </row>
    <row r="110" spans="1:6" x14ac:dyDescent="0.25">
      <c r="D110" s="157"/>
      <c r="E110" s="157"/>
      <c r="F110" s="157"/>
    </row>
    <row r="111" spans="1:6" x14ac:dyDescent="0.25">
      <c r="D111" s="157"/>
      <c r="E111" s="157"/>
      <c r="F111" s="157"/>
    </row>
    <row r="112" spans="1:6" x14ac:dyDescent="0.25">
      <c r="D112" s="157"/>
      <c r="E112" s="157"/>
      <c r="F112" s="157"/>
    </row>
    <row r="113" spans="4:6" x14ac:dyDescent="0.25">
      <c r="D113" s="157"/>
      <c r="E113" s="157"/>
      <c r="F113" s="157"/>
    </row>
    <row r="114" spans="4:6" x14ac:dyDescent="0.25">
      <c r="D114" s="157"/>
      <c r="E114" s="157"/>
      <c r="F114" s="157"/>
    </row>
    <row r="115" spans="4:6" x14ac:dyDescent="0.25">
      <c r="D115" s="157"/>
      <c r="E115" s="157"/>
      <c r="F115" s="157"/>
    </row>
    <row r="116" spans="4:6" x14ac:dyDescent="0.25">
      <c r="D116" s="157"/>
      <c r="E116" s="157"/>
      <c r="F116" s="157"/>
    </row>
    <row r="117" spans="4:6" x14ac:dyDescent="0.25">
      <c r="D117" s="157"/>
      <c r="E117" s="157"/>
      <c r="F117" s="157"/>
    </row>
    <row r="118" spans="4:6" x14ac:dyDescent="0.25">
      <c r="D118" s="157"/>
      <c r="E118" s="157"/>
      <c r="F118" s="157"/>
    </row>
    <row r="119" spans="4:6" x14ac:dyDescent="0.25">
      <c r="D119" s="157"/>
      <c r="E119" s="157"/>
      <c r="F119" s="157"/>
    </row>
    <row r="120" spans="4:6" x14ac:dyDescent="0.25">
      <c r="D120" s="157"/>
      <c r="E120" s="157"/>
      <c r="F120" s="157"/>
    </row>
    <row r="121" spans="4:6" x14ac:dyDescent="0.25">
      <c r="D121" s="157"/>
      <c r="E121" s="157"/>
      <c r="F121" s="157"/>
    </row>
    <row r="122" spans="4:6" x14ac:dyDescent="0.25">
      <c r="D122" s="157"/>
      <c r="E122" s="157"/>
      <c r="F122" s="157"/>
    </row>
    <row r="123" spans="4:6" x14ac:dyDescent="0.25">
      <c r="D123" s="157"/>
      <c r="E123" s="157"/>
      <c r="F123" s="157"/>
    </row>
    <row r="124" spans="4:6" x14ac:dyDescent="0.25">
      <c r="D124" s="157"/>
      <c r="E124" s="157"/>
      <c r="F124" s="157"/>
    </row>
    <row r="125" spans="4:6" x14ac:dyDescent="0.25">
      <c r="D125" s="157"/>
      <c r="E125" s="157"/>
      <c r="F125" s="157"/>
    </row>
    <row r="126" spans="4:6" x14ac:dyDescent="0.25">
      <c r="D126" s="157"/>
      <c r="E126" s="157"/>
      <c r="F126" s="157"/>
    </row>
    <row r="127" spans="4:6" x14ac:dyDescent="0.25">
      <c r="D127" s="157"/>
      <c r="E127" s="157"/>
      <c r="F127" s="157"/>
    </row>
    <row r="128" spans="4:6" x14ac:dyDescent="0.25">
      <c r="D128" s="157"/>
      <c r="E128" s="157"/>
      <c r="F128" s="157"/>
    </row>
    <row r="129" spans="4:6" x14ac:dyDescent="0.25">
      <c r="D129" s="157"/>
      <c r="E129" s="157"/>
      <c r="F129" s="157"/>
    </row>
    <row r="130" spans="4:6" x14ac:dyDescent="0.25">
      <c r="D130" s="157"/>
      <c r="E130" s="157"/>
      <c r="F130" s="157"/>
    </row>
    <row r="131" spans="4:6" x14ac:dyDescent="0.25">
      <c r="D131" s="157"/>
      <c r="E131" s="157"/>
      <c r="F131" s="157"/>
    </row>
    <row r="132" spans="4:6" x14ac:dyDescent="0.25">
      <c r="D132" s="157"/>
      <c r="E132" s="157"/>
      <c r="F132" s="157"/>
    </row>
    <row r="133" spans="4:6" x14ac:dyDescent="0.25">
      <c r="D133" s="157"/>
      <c r="E133" s="157"/>
      <c r="F133" s="157"/>
    </row>
    <row r="134" spans="4:6" x14ac:dyDescent="0.25">
      <c r="D134" s="157"/>
      <c r="E134" s="157"/>
      <c r="F134" s="157"/>
    </row>
    <row r="135" spans="4:6" x14ac:dyDescent="0.25">
      <c r="D135" s="157"/>
      <c r="E135" s="157"/>
      <c r="F135" s="157"/>
    </row>
    <row r="136" spans="4:6" x14ac:dyDescent="0.25">
      <c r="D136" s="157"/>
      <c r="E136" s="157"/>
      <c r="F136" s="157"/>
    </row>
    <row r="137" spans="4:6" x14ac:dyDescent="0.25">
      <c r="D137" s="157"/>
      <c r="E137" s="157"/>
      <c r="F137" s="157"/>
    </row>
    <row r="138" spans="4:6" x14ac:dyDescent="0.25">
      <c r="D138" s="157"/>
      <c r="E138" s="157"/>
      <c r="F138" s="157"/>
    </row>
    <row r="139" spans="4:6" x14ac:dyDescent="0.25">
      <c r="D139" s="157"/>
      <c r="E139" s="157"/>
      <c r="F139" s="157"/>
    </row>
    <row r="140" spans="4:6" x14ac:dyDescent="0.25">
      <c r="D140" s="157"/>
      <c r="E140" s="157"/>
      <c r="F140" s="157"/>
    </row>
    <row r="141" spans="4:6" x14ac:dyDescent="0.25">
      <c r="D141" s="157"/>
      <c r="E141" s="157"/>
      <c r="F141" s="157"/>
    </row>
    <row r="142" spans="4:6" x14ac:dyDescent="0.25">
      <c r="D142" s="157"/>
      <c r="E142" s="157"/>
      <c r="F142" s="157"/>
    </row>
    <row r="143" spans="4:6" x14ac:dyDescent="0.25">
      <c r="D143" s="157"/>
      <c r="E143" s="157"/>
      <c r="F143" s="157"/>
    </row>
    <row r="144" spans="4:6" x14ac:dyDescent="0.25">
      <c r="D144" s="157"/>
      <c r="E144" s="157"/>
      <c r="F144" s="157"/>
    </row>
    <row r="145" spans="4:6" x14ac:dyDescent="0.25">
      <c r="D145" s="157"/>
      <c r="E145" s="157"/>
      <c r="F145" s="157"/>
    </row>
    <row r="146" spans="4:6" x14ac:dyDescent="0.25">
      <c r="D146" s="157"/>
      <c r="E146" s="157"/>
      <c r="F146" s="157"/>
    </row>
    <row r="147" spans="4:6" x14ac:dyDescent="0.25">
      <c r="D147" s="157"/>
      <c r="E147" s="157"/>
      <c r="F147" s="157"/>
    </row>
    <row r="148" spans="4:6" x14ac:dyDescent="0.25">
      <c r="D148" s="157"/>
      <c r="E148" s="157"/>
      <c r="F148" s="157"/>
    </row>
    <row r="149" spans="4:6" x14ac:dyDescent="0.25">
      <c r="D149" s="157"/>
      <c r="E149" s="157"/>
      <c r="F149" s="157"/>
    </row>
    <row r="150" spans="4:6" x14ac:dyDescent="0.25">
      <c r="D150" s="157"/>
      <c r="E150" s="157"/>
      <c r="F150" s="157"/>
    </row>
    <row r="151" spans="4:6" x14ac:dyDescent="0.25">
      <c r="D151" s="157"/>
      <c r="E151" s="157"/>
      <c r="F151" s="157"/>
    </row>
    <row r="152" spans="4:6" x14ac:dyDescent="0.25">
      <c r="D152" s="157"/>
      <c r="E152" s="157"/>
      <c r="F152" s="157"/>
    </row>
    <row r="153" spans="4:6" x14ac:dyDescent="0.25">
      <c r="D153" s="157"/>
      <c r="E153" s="157"/>
      <c r="F153" s="157"/>
    </row>
    <row r="154" spans="4:6" x14ac:dyDescent="0.25">
      <c r="D154" s="157"/>
      <c r="E154" s="157"/>
      <c r="F154" s="157"/>
    </row>
    <row r="155" spans="4:6" x14ac:dyDescent="0.25">
      <c r="D155" s="157"/>
      <c r="E155" s="157"/>
      <c r="F155" s="157"/>
    </row>
    <row r="156" spans="4:6" x14ac:dyDescent="0.25">
      <c r="D156" s="157"/>
      <c r="E156" s="157"/>
      <c r="F156" s="157"/>
    </row>
    <row r="157" spans="4:6" x14ac:dyDescent="0.25">
      <c r="D157" s="157"/>
      <c r="E157" s="157"/>
      <c r="F157" s="157"/>
    </row>
    <row r="158" spans="4:6" x14ac:dyDescent="0.25">
      <c r="D158" s="157"/>
      <c r="E158" s="157"/>
      <c r="F158" s="157"/>
    </row>
    <row r="159" spans="4:6" x14ac:dyDescent="0.25">
      <c r="D159" s="157"/>
      <c r="E159" s="157"/>
      <c r="F159" s="157"/>
    </row>
    <row r="160" spans="4:6" x14ac:dyDescent="0.25">
      <c r="D160" s="157"/>
      <c r="E160" s="157"/>
      <c r="F160" s="157"/>
    </row>
    <row r="161" spans="4:6" x14ac:dyDescent="0.25">
      <c r="D161" s="157"/>
      <c r="E161" s="157"/>
      <c r="F161" s="157"/>
    </row>
    <row r="162" spans="4:6" x14ac:dyDescent="0.25">
      <c r="D162" s="157"/>
      <c r="E162" s="157"/>
      <c r="F162" s="157"/>
    </row>
    <row r="163" spans="4:6" x14ac:dyDescent="0.25">
      <c r="D163" s="157"/>
      <c r="E163" s="157"/>
      <c r="F163" s="157"/>
    </row>
    <row r="164" spans="4:6" x14ac:dyDescent="0.25">
      <c r="D164" s="157"/>
      <c r="E164" s="157"/>
      <c r="F164" s="157"/>
    </row>
    <row r="165" spans="4:6" x14ac:dyDescent="0.25">
      <c r="D165" s="157"/>
      <c r="E165" s="157"/>
      <c r="F165" s="157"/>
    </row>
    <row r="166" spans="4:6" x14ac:dyDescent="0.25">
      <c r="D166" s="157"/>
      <c r="E166" s="157"/>
      <c r="F166" s="157"/>
    </row>
    <row r="167" spans="4:6" x14ac:dyDescent="0.25">
      <c r="D167" s="157"/>
      <c r="E167" s="157"/>
      <c r="F167" s="157"/>
    </row>
    <row r="168" spans="4:6" x14ac:dyDescent="0.25">
      <c r="D168" s="157"/>
      <c r="E168" s="157"/>
      <c r="F168" s="157"/>
    </row>
    <row r="169" spans="4:6" x14ac:dyDescent="0.25">
      <c r="D169" s="157"/>
      <c r="E169" s="157"/>
      <c r="F169" s="157"/>
    </row>
    <row r="170" spans="4:6" x14ac:dyDescent="0.25">
      <c r="D170" s="157"/>
      <c r="E170" s="157"/>
      <c r="F170" s="157"/>
    </row>
    <row r="171" spans="4:6" x14ac:dyDescent="0.25">
      <c r="D171" s="157"/>
      <c r="E171" s="157"/>
      <c r="F171" s="157"/>
    </row>
    <row r="172" spans="4:6" x14ac:dyDescent="0.25">
      <c r="D172" s="157"/>
      <c r="E172" s="157"/>
      <c r="F172" s="157"/>
    </row>
    <row r="173" spans="4:6" x14ac:dyDescent="0.25">
      <c r="D173" s="157"/>
      <c r="E173" s="157"/>
      <c r="F173" s="157"/>
    </row>
    <row r="174" spans="4:6" x14ac:dyDescent="0.25">
      <c r="D174" s="157"/>
      <c r="E174" s="157"/>
      <c r="F174" s="157"/>
    </row>
    <row r="175" spans="4:6" x14ac:dyDescent="0.25">
      <c r="D175" s="157"/>
      <c r="E175" s="157"/>
      <c r="F175" s="157"/>
    </row>
    <row r="176" spans="4:6" x14ac:dyDescent="0.25">
      <c r="D176" s="157"/>
      <c r="E176" s="157"/>
      <c r="F176" s="157"/>
    </row>
    <row r="177" spans="4:6" x14ac:dyDescent="0.25">
      <c r="D177" s="157"/>
      <c r="E177" s="157"/>
      <c r="F177" s="157"/>
    </row>
    <row r="178" spans="4:6" x14ac:dyDescent="0.25">
      <c r="D178" s="157"/>
      <c r="E178" s="157"/>
      <c r="F178" s="157"/>
    </row>
    <row r="179" spans="4:6" x14ac:dyDescent="0.25">
      <c r="D179" s="157"/>
      <c r="E179" s="157"/>
      <c r="F179" s="157"/>
    </row>
    <row r="180" spans="4:6" x14ac:dyDescent="0.25">
      <c r="D180" s="157"/>
      <c r="E180" s="157"/>
      <c r="F180" s="157"/>
    </row>
    <row r="181" spans="4:6" x14ac:dyDescent="0.25">
      <c r="D181" s="157"/>
      <c r="E181" s="157"/>
      <c r="F181" s="157"/>
    </row>
    <row r="182" spans="4:6" x14ac:dyDescent="0.25">
      <c r="D182" s="157"/>
      <c r="E182" s="157"/>
      <c r="F182" s="157"/>
    </row>
    <row r="183" spans="4:6" x14ac:dyDescent="0.25">
      <c r="D183" s="157"/>
      <c r="E183" s="157"/>
      <c r="F183" s="157"/>
    </row>
    <row r="184" spans="4:6" x14ac:dyDescent="0.25">
      <c r="D184" s="157"/>
      <c r="E184" s="157"/>
      <c r="F184" s="157"/>
    </row>
    <row r="185" spans="4:6" x14ac:dyDescent="0.25">
      <c r="D185" s="157"/>
      <c r="E185" s="157"/>
      <c r="F185" s="157"/>
    </row>
    <row r="186" spans="4:6" x14ac:dyDescent="0.25">
      <c r="D186" s="157"/>
      <c r="E186" s="157"/>
      <c r="F186" s="157"/>
    </row>
    <row r="187" spans="4:6" x14ac:dyDescent="0.25">
      <c r="D187" s="157"/>
      <c r="E187" s="157"/>
      <c r="F187" s="157"/>
    </row>
    <row r="188" spans="4:6" x14ac:dyDescent="0.25">
      <c r="D188" s="157"/>
      <c r="E188" s="157"/>
      <c r="F188" s="157"/>
    </row>
    <row r="189" spans="4:6" x14ac:dyDescent="0.25">
      <c r="D189" s="157"/>
      <c r="E189" s="157"/>
      <c r="F189" s="157"/>
    </row>
    <row r="190" spans="4:6" x14ac:dyDescent="0.25">
      <c r="D190" s="157"/>
      <c r="E190" s="157"/>
      <c r="F190" s="157"/>
    </row>
    <row r="191" spans="4:6" x14ac:dyDescent="0.25">
      <c r="D191" s="157"/>
      <c r="E191" s="157"/>
      <c r="F191" s="157"/>
    </row>
    <row r="192" spans="4:6" x14ac:dyDescent="0.25">
      <c r="D192" s="157"/>
      <c r="E192" s="157"/>
      <c r="F192" s="157"/>
    </row>
    <row r="193" spans="4:6" x14ac:dyDescent="0.25">
      <c r="D193" s="157"/>
      <c r="E193" s="157"/>
      <c r="F193" s="157"/>
    </row>
    <row r="194" spans="4:6" x14ac:dyDescent="0.25">
      <c r="D194" s="157"/>
      <c r="E194" s="157"/>
      <c r="F194" s="157"/>
    </row>
    <row r="195" spans="4:6" x14ac:dyDescent="0.25">
      <c r="D195" s="157"/>
      <c r="E195" s="157"/>
      <c r="F195" s="157"/>
    </row>
    <row r="196" spans="4:6" x14ac:dyDescent="0.25">
      <c r="D196" s="157"/>
      <c r="E196" s="157"/>
      <c r="F196" s="157"/>
    </row>
    <row r="197" spans="4:6" x14ac:dyDescent="0.25">
      <c r="D197" s="157"/>
      <c r="E197" s="157"/>
      <c r="F197" s="157"/>
    </row>
    <row r="198" spans="4:6" x14ac:dyDescent="0.25">
      <c r="D198" s="157"/>
      <c r="E198" s="157"/>
      <c r="F198" s="157"/>
    </row>
    <row r="199" spans="4:6" x14ac:dyDescent="0.25">
      <c r="D199" s="157"/>
      <c r="E199" s="157"/>
      <c r="F199" s="157"/>
    </row>
    <row r="200" spans="4:6" x14ac:dyDescent="0.25">
      <c r="D200" s="157"/>
      <c r="E200" s="157"/>
      <c r="F200" s="157"/>
    </row>
    <row r="201" spans="4:6" x14ac:dyDescent="0.25">
      <c r="D201" s="157"/>
      <c r="E201" s="157"/>
      <c r="F201" s="157"/>
    </row>
    <row r="202" spans="4:6" x14ac:dyDescent="0.25">
      <c r="D202" s="157"/>
      <c r="E202" s="157"/>
      <c r="F202" s="157"/>
    </row>
    <row r="203" spans="4:6" x14ac:dyDescent="0.25">
      <c r="D203" s="157"/>
      <c r="E203" s="157"/>
      <c r="F203" s="157"/>
    </row>
    <row r="204" spans="4:6" x14ac:dyDescent="0.25">
      <c r="D204" s="157"/>
      <c r="E204" s="157"/>
      <c r="F204" s="157"/>
    </row>
    <row r="205" spans="4:6" x14ac:dyDescent="0.25">
      <c r="D205" s="157"/>
      <c r="E205" s="157"/>
      <c r="F205" s="157"/>
    </row>
    <row r="206" spans="4:6" x14ac:dyDescent="0.25">
      <c r="D206" s="157"/>
      <c r="E206" s="157"/>
      <c r="F206" s="157"/>
    </row>
    <row r="207" spans="4:6" x14ac:dyDescent="0.25">
      <c r="D207" s="157"/>
      <c r="E207" s="157"/>
      <c r="F207" s="157"/>
    </row>
    <row r="208" spans="4:6" x14ac:dyDescent="0.25">
      <c r="D208" s="157"/>
      <c r="E208" s="157"/>
      <c r="F208" s="157"/>
    </row>
    <row r="209" spans="4:6" x14ac:dyDescent="0.25">
      <c r="D209" s="157"/>
      <c r="E209" s="157"/>
      <c r="F209" s="157"/>
    </row>
    <row r="210" spans="4:6" x14ac:dyDescent="0.25">
      <c r="D210" s="157"/>
      <c r="E210" s="157"/>
      <c r="F210" s="157"/>
    </row>
    <row r="211" spans="4:6" x14ac:dyDescent="0.25">
      <c r="D211" s="157"/>
      <c r="E211" s="157"/>
      <c r="F211" s="157"/>
    </row>
    <row r="212" spans="4:6" x14ac:dyDescent="0.25">
      <c r="D212" s="157"/>
      <c r="E212" s="157"/>
      <c r="F212" s="157"/>
    </row>
    <row r="213" spans="4:6" x14ac:dyDescent="0.25">
      <c r="D213" s="157"/>
      <c r="E213" s="157"/>
      <c r="F213" s="157"/>
    </row>
    <row r="214" spans="4:6" x14ac:dyDescent="0.25">
      <c r="D214" s="157"/>
      <c r="E214" s="157"/>
      <c r="F214" s="157"/>
    </row>
    <row r="215" spans="4:6" x14ac:dyDescent="0.25">
      <c r="D215" s="157"/>
      <c r="E215" s="157"/>
      <c r="F215" s="157"/>
    </row>
    <row r="216" spans="4:6" x14ac:dyDescent="0.25">
      <c r="D216" s="157"/>
      <c r="E216" s="157"/>
      <c r="F216" s="157"/>
    </row>
    <row r="217" spans="4:6" x14ac:dyDescent="0.25">
      <c r="D217" s="157"/>
      <c r="E217" s="157"/>
      <c r="F217" s="157"/>
    </row>
    <row r="218" spans="4:6" x14ac:dyDescent="0.25">
      <c r="D218" s="157"/>
      <c r="E218" s="157"/>
      <c r="F218" s="157"/>
    </row>
    <row r="219" spans="4:6" x14ac:dyDescent="0.25">
      <c r="D219" s="157"/>
      <c r="E219" s="157"/>
      <c r="F219" s="157"/>
    </row>
    <row r="220" spans="4:6" x14ac:dyDescent="0.25">
      <c r="D220" s="157"/>
      <c r="E220" s="157"/>
      <c r="F220" s="157"/>
    </row>
    <row r="221" spans="4:6" x14ac:dyDescent="0.25">
      <c r="D221" s="157"/>
      <c r="E221" s="157"/>
      <c r="F221" s="157"/>
    </row>
    <row r="222" spans="4:6" x14ac:dyDescent="0.25">
      <c r="D222" s="157"/>
      <c r="E222" s="157"/>
      <c r="F222" s="157"/>
    </row>
    <row r="223" spans="4:6" x14ac:dyDescent="0.25">
      <c r="D223" s="157"/>
      <c r="E223" s="157"/>
      <c r="F223" s="157"/>
    </row>
    <row r="224" spans="4:6" x14ac:dyDescent="0.25">
      <c r="D224" s="157"/>
      <c r="E224" s="157"/>
      <c r="F224" s="157"/>
    </row>
    <row r="225" spans="4:6" x14ac:dyDescent="0.25">
      <c r="D225" s="157"/>
      <c r="E225" s="157"/>
      <c r="F225" s="157"/>
    </row>
    <row r="226" spans="4:6" x14ac:dyDescent="0.25">
      <c r="D226" s="157"/>
      <c r="E226" s="157"/>
      <c r="F226" s="157"/>
    </row>
    <row r="227" spans="4:6" x14ac:dyDescent="0.25">
      <c r="D227" s="157"/>
      <c r="E227" s="157"/>
      <c r="F227" s="157"/>
    </row>
    <row r="228" spans="4:6" x14ac:dyDescent="0.25">
      <c r="D228" s="157"/>
      <c r="E228" s="157"/>
      <c r="F228" s="157"/>
    </row>
    <row r="229" spans="4:6" x14ac:dyDescent="0.25">
      <c r="D229" s="157"/>
      <c r="E229" s="157"/>
      <c r="F229" s="157"/>
    </row>
    <row r="230" spans="4:6" x14ac:dyDescent="0.25">
      <c r="D230" s="157"/>
      <c r="E230" s="157"/>
      <c r="F230" s="157"/>
    </row>
    <row r="231" spans="4:6" x14ac:dyDescent="0.25">
      <c r="D231" s="157"/>
      <c r="E231" s="157"/>
      <c r="F231" s="157"/>
    </row>
    <row r="232" spans="4:6" x14ac:dyDescent="0.25">
      <c r="D232" s="157"/>
      <c r="E232" s="157"/>
      <c r="F232" s="157"/>
    </row>
    <row r="233" spans="4:6" x14ac:dyDescent="0.25">
      <c r="D233" s="157"/>
      <c r="E233" s="157"/>
      <c r="F233" s="157"/>
    </row>
    <row r="234" spans="4:6" x14ac:dyDescent="0.25">
      <c r="D234" s="157"/>
      <c r="E234" s="157"/>
      <c r="F234" s="157"/>
    </row>
    <row r="235" spans="4:6" x14ac:dyDescent="0.25">
      <c r="D235" s="157"/>
      <c r="E235" s="157"/>
      <c r="F235" s="157"/>
    </row>
    <row r="236" spans="4:6" x14ac:dyDescent="0.25">
      <c r="D236" s="157"/>
      <c r="E236" s="157"/>
      <c r="F236" s="157"/>
    </row>
    <row r="237" spans="4:6" x14ac:dyDescent="0.25">
      <c r="D237" s="157"/>
      <c r="E237" s="157"/>
      <c r="F237" s="157"/>
    </row>
    <row r="238" spans="4:6" x14ac:dyDescent="0.25">
      <c r="D238" s="157"/>
      <c r="E238" s="157"/>
      <c r="F238" s="157"/>
    </row>
    <row r="239" spans="4:6" x14ac:dyDescent="0.25">
      <c r="D239" s="157"/>
      <c r="E239" s="157"/>
      <c r="F239" s="157"/>
    </row>
    <row r="240" spans="4:6" x14ac:dyDescent="0.25">
      <c r="D240" s="157"/>
      <c r="E240" s="157"/>
      <c r="F240" s="157"/>
    </row>
    <row r="241" spans="4:6" x14ac:dyDescent="0.25">
      <c r="D241" s="157"/>
      <c r="E241" s="157"/>
      <c r="F241" s="157"/>
    </row>
    <row r="242" spans="4:6" x14ac:dyDescent="0.25">
      <c r="D242" s="157"/>
      <c r="E242" s="157"/>
      <c r="F242" s="157"/>
    </row>
    <row r="243" spans="4:6" x14ac:dyDescent="0.25">
      <c r="D243" s="157"/>
      <c r="E243" s="157"/>
      <c r="F243" s="157"/>
    </row>
    <row r="244" spans="4:6" x14ac:dyDescent="0.25">
      <c r="D244" s="157"/>
      <c r="E244" s="157"/>
      <c r="F244" s="157"/>
    </row>
    <row r="245" spans="4:6" x14ac:dyDescent="0.25">
      <c r="D245" s="157"/>
      <c r="E245" s="157"/>
      <c r="F245" s="157"/>
    </row>
    <row r="246" spans="4:6" x14ac:dyDescent="0.25">
      <c r="D246" s="157"/>
      <c r="E246" s="157"/>
      <c r="F246" s="157"/>
    </row>
    <row r="247" spans="4:6" x14ac:dyDescent="0.25">
      <c r="D247" s="157"/>
      <c r="E247" s="157"/>
      <c r="F247" s="157"/>
    </row>
    <row r="248" spans="4:6" x14ac:dyDescent="0.25">
      <c r="D248" s="157"/>
      <c r="E248" s="157"/>
      <c r="F248" s="157"/>
    </row>
    <row r="249" spans="4:6" x14ac:dyDescent="0.25">
      <c r="D249" s="157"/>
      <c r="E249" s="157"/>
      <c r="F249" s="157"/>
    </row>
    <row r="250" spans="4:6" x14ac:dyDescent="0.25">
      <c r="D250" s="157"/>
      <c r="E250" s="157"/>
      <c r="F250" s="157"/>
    </row>
    <row r="251" spans="4:6" x14ac:dyDescent="0.25">
      <c r="D251" s="157"/>
      <c r="E251" s="157"/>
      <c r="F251" s="157"/>
    </row>
    <row r="252" spans="4:6" x14ac:dyDescent="0.25">
      <c r="D252" s="157"/>
      <c r="E252" s="157"/>
      <c r="F252" s="157"/>
    </row>
    <row r="253" spans="4:6" x14ac:dyDescent="0.25">
      <c r="D253" s="157"/>
      <c r="E253" s="157"/>
      <c r="F253" s="157"/>
    </row>
    <row r="254" spans="4:6" x14ac:dyDescent="0.25">
      <c r="D254" s="157"/>
      <c r="E254" s="157"/>
      <c r="F254" s="157"/>
    </row>
    <row r="255" spans="4:6" x14ac:dyDescent="0.25">
      <c r="D255" s="157"/>
      <c r="E255" s="157"/>
      <c r="F255" s="157"/>
    </row>
    <row r="256" spans="4:6" x14ac:dyDescent="0.25">
      <c r="D256" s="157"/>
      <c r="E256" s="157"/>
      <c r="F256" s="157"/>
    </row>
    <row r="257" spans="4:6" x14ac:dyDescent="0.25">
      <c r="D257" s="157"/>
      <c r="E257" s="157"/>
      <c r="F257" s="157"/>
    </row>
    <row r="258" spans="4:6" x14ac:dyDescent="0.25">
      <c r="D258" s="157"/>
      <c r="E258" s="157"/>
      <c r="F258" s="157"/>
    </row>
    <row r="259" spans="4:6" x14ac:dyDescent="0.25">
      <c r="D259" s="157"/>
      <c r="E259" s="157"/>
      <c r="F259" s="157"/>
    </row>
    <row r="260" spans="4:6" x14ac:dyDescent="0.25">
      <c r="D260" s="157"/>
      <c r="E260" s="157"/>
      <c r="F260" s="157"/>
    </row>
    <row r="261" spans="4:6" x14ac:dyDescent="0.25">
      <c r="D261" s="157"/>
      <c r="E261" s="157"/>
      <c r="F261" s="157"/>
    </row>
    <row r="262" spans="4:6" x14ac:dyDescent="0.25">
      <c r="D262" s="157"/>
      <c r="E262" s="157"/>
      <c r="F262" s="157"/>
    </row>
    <row r="263" spans="4:6" x14ac:dyDescent="0.25">
      <c r="D263" s="157"/>
      <c r="E263" s="157"/>
      <c r="F263" s="157"/>
    </row>
    <row r="264" spans="4:6" x14ac:dyDescent="0.25">
      <c r="D264" s="157"/>
      <c r="E264" s="157"/>
      <c r="F264" s="157"/>
    </row>
    <row r="265" spans="4:6" x14ac:dyDescent="0.25">
      <c r="D265" s="157"/>
      <c r="E265" s="157"/>
      <c r="F265" s="157"/>
    </row>
    <row r="266" spans="4:6" x14ac:dyDescent="0.25">
      <c r="D266" s="157"/>
      <c r="E266" s="157"/>
      <c r="F266" s="157"/>
    </row>
    <row r="267" spans="4:6" x14ac:dyDescent="0.25">
      <c r="D267" s="157"/>
      <c r="E267" s="157"/>
      <c r="F267" s="157"/>
    </row>
    <row r="268" spans="4:6" x14ac:dyDescent="0.25">
      <c r="D268" s="157"/>
      <c r="E268" s="157"/>
      <c r="F268" s="157"/>
    </row>
    <row r="269" spans="4:6" x14ac:dyDescent="0.25">
      <c r="D269" s="157"/>
      <c r="E269" s="157"/>
      <c r="F269" s="157"/>
    </row>
    <row r="270" spans="4:6" x14ac:dyDescent="0.25">
      <c r="D270" s="157"/>
      <c r="E270" s="157"/>
      <c r="F270" s="157"/>
    </row>
    <row r="271" spans="4:6" x14ac:dyDescent="0.25">
      <c r="D271" s="157"/>
      <c r="E271" s="157"/>
      <c r="F271" s="157"/>
    </row>
    <row r="272" spans="4:6" x14ac:dyDescent="0.25">
      <c r="D272" s="157"/>
      <c r="E272" s="157"/>
      <c r="F272" s="157"/>
    </row>
    <row r="273" spans="4:6" x14ac:dyDescent="0.25">
      <c r="D273" s="157"/>
      <c r="E273" s="157"/>
      <c r="F273" s="157"/>
    </row>
    <row r="274" spans="4:6" x14ac:dyDescent="0.25">
      <c r="D274" s="157"/>
      <c r="E274" s="157"/>
      <c r="F274" s="157"/>
    </row>
    <row r="275" spans="4:6" x14ac:dyDescent="0.25">
      <c r="D275" s="157"/>
      <c r="E275" s="157"/>
      <c r="F275" s="157"/>
    </row>
    <row r="276" spans="4:6" x14ac:dyDescent="0.25">
      <c r="D276" s="157"/>
      <c r="E276" s="157"/>
      <c r="F276" s="157"/>
    </row>
    <row r="277" spans="4:6" x14ac:dyDescent="0.25">
      <c r="D277" s="157"/>
      <c r="E277" s="157"/>
      <c r="F277" s="157"/>
    </row>
    <row r="278" spans="4:6" x14ac:dyDescent="0.25">
      <c r="D278" s="157"/>
      <c r="E278" s="157"/>
      <c r="F278" s="157"/>
    </row>
    <row r="279" spans="4:6" x14ac:dyDescent="0.25">
      <c r="D279" s="157"/>
      <c r="E279" s="157"/>
      <c r="F279" s="157"/>
    </row>
    <row r="280" spans="4:6" x14ac:dyDescent="0.25">
      <c r="D280" s="157"/>
      <c r="E280" s="157"/>
      <c r="F280" s="157"/>
    </row>
    <row r="281" spans="4:6" x14ac:dyDescent="0.25">
      <c r="D281" s="157"/>
      <c r="E281" s="157"/>
      <c r="F281" s="157"/>
    </row>
    <row r="282" spans="4:6" x14ac:dyDescent="0.25">
      <c r="D282" s="157"/>
      <c r="E282" s="157"/>
      <c r="F282" s="157"/>
    </row>
    <row r="283" spans="4:6" x14ac:dyDescent="0.25">
      <c r="D283" s="157"/>
      <c r="E283" s="157"/>
      <c r="F283" s="157"/>
    </row>
    <row r="284" spans="4:6" x14ac:dyDescent="0.25">
      <c r="D284" s="157"/>
      <c r="E284" s="157"/>
      <c r="F284" s="157"/>
    </row>
    <row r="285" spans="4:6" x14ac:dyDescent="0.25">
      <c r="D285" s="157"/>
      <c r="E285" s="157"/>
      <c r="F285" s="157"/>
    </row>
    <row r="286" spans="4:6" x14ac:dyDescent="0.25">
      <c r="D286" s="157"/>
      <c r="E286" s="157"/>
      <c r="F286" s="157"/>
    </row>
    <row r="287" spans="4:6" x14ac:dyDescent="0.25">
      <c r="D287" s="157"/>
      <c r="E287" s="157"/>
      <c r="F287" s="157"/>
    </row>
    <row r="288" spans="4:6" x14ac:dyDescent="0.25">
      <c r="D288" s="157"/>
      <c r="E288" s="157"/>
      <c r="F288" s="157"/>
    </row>
    <row r="289" spans="4:6" x14ac:dyDescent="0.25">
      <c r="D289" s="157"/>
      <c r="E289" s="157"/>
      <c r="F289" s="157"/>
    </row>
    <row r="290" spans="4:6" x14ac:dyDescent="0.25">
      <c r="D290" s="157"/>
      <c r="E290" s="157"/>
      <c r="F290" s="157"/>
    </row>
    <row r="291" spans="4:6" x14ac:dyDescent="0.25">
      <c r="D291" s="157"/>
      <c r="E291" s="157"/>
      <c r="F291" s="157"/>
    </row>
    <row r="292" spans="4:6" x14ac:dyDescent="0.25">
      <c r="D292" s="157"/>
      <c r="E292" s="157"/>
      <c r="F292" s="157"/>
    </row>
    <row r="293" spans="4:6" x14ac:dyDescent="0.25">
      <c r="D293" s="157"/>
      <c r="E293" s="157"/>
      <c r="F293" s="157"/>
    </row>
    <row r="294" spans="4:6" x14ac:dyDescent="0.25">
      <c r="D294" s="157"/>
      <c r="E294" s="157"/>
      <c r="F294" s="157"/>
    </row>
    <row r="295" spans="4:6" x14ac:dyDescent="0.25">
      <c r="D295" s="157"/>
      <c r="E295" s="157"/>
      <c r="F295" s="157"/>
    </row>
    <row r="296" spans="4:6" x14ac:dyDescent="0.25">
      <c r="D296" s="157"/>
      <c r="E296" s="157"/>
      <c r="F296" s="157"/>
    </row>
    <row r="297" spans="4:6" x14ac:dyDescent="0.25">
      <c r="D297" s="157"/>
      <c r="E297" s="157"/>
      <c r="F297" s="157"/>
    </row>
    <row r="298" spans="4:6" x14ac:dyDescent="0.25">
      <c r="D298" s="157"/>
      <c r="E298" s="157"/>
      <c r="F298" s="157"/>
    </row>
    <row r="299" spans="4:6" x14ac:dyDescent="0.25">
      <c r="D299" s="157"/>
      <c r="E299" s="157"/>
      <c r="F299" s="157"/>
    </row>
    <row r="300" spans="4:6" x14ac:dyDescent="0.25">
      <c r="D300" s="157"/>
      <c r="E300" s="157"/>
      <c r="F300" s="157"/>
    </row>
    <row r="301" spans="4:6" x14ac:dyDescent="0.25">
      <c r="D301" s="157"/>
      <c r="E301" s="157"/>
      <c r="F301" s="157"/>
    </row>
    <row r="302" spans="4:6" x14ac:dyDescent="0.25">
      <c r="D302" s="157"/>
      <c r="E302" s="157"/>
      <c r="F302" s="157"/>
    </row>
    <row r="303" spans="4:6" x14ac:dyDescent="0.25">
      <c r="D303" s="157"/>
      <c r="E303" s="157"/>
      <c r="F303" s="157"/>
    </row>
    <row r="304" spans="4:6" x14ac:dyDescent="0.25">
      <c r="D304" s="157"/>
      <c r="E304" s="157"/>
      <c r="F304" s="157"/>
    </row>
    <row r="305" spans="4:6" x14ac:dyDescent="0.25">
      <c r="D305" s="157"/>
      <c r="E305" s="157"/>
      <c r="F305" s="157"/>
    </row>
    <row r="306" spans="4:6" x14ac:dyDescent="0.25">
      <c r="D306" s="157"/>
      <c r="E306" s="157"/>
      <c r="F306" s="157"/>
    </row>
    <row r="307" spans="4:6" x14ac:dyDescent="0.25">
      <c r="D307" s="157"/>
      <c r="E307" s="157"/>
      <c r="F307" s="157"/>
    </row>
    <row r="308" spans="4:6" x14ac:dyDescent="0.25">
      <c r="D308" s="157"/>
      <c r="E308" s="157"/>
      <c r="F308" s="157"/>
    </row>
    <row r="309" spans="4:6" x14ac:dyDescent="0.25">
      <c r="D309" s="157"/>
      <c r="E309" s="157"/>
      <c r="F309" s="157"/>
    </row>
    <row r="310" spans="4:6" x14ac:dyDescent="0.25">
      <c r="D310" s="157"/>
      <c r="E310" s="157"/>
      <c r="F310" s="157"/>
    </row>
    <row r="311" spans="4:6" x14ac:dyDescent="0.25">
      <c r="D311" s="157"/>
      <c r="E311" s="157"/>
      <c r="F311" s="157"/>
    </row>
    <row r="312" spans="4:6" x14ac:dyDescent="0.25">
      <c r="D312" s="157"/>
      <c r="E312" s="157"/>
      <c r="F312" s="157"/>
    </row>
    <row r="313" spans="4:6" x14ac:dyDescent="0.25">
      <c r="D313" s="157"/>
      <c r="E313" s="157"/>
      <c r="F313" s="157"/>
    </row>
    <row r="314" spans="4:6" x14ac:dyDescent="0.25">
      <c r="D314" s="157"/>
      <c r="E314" s="157"/>
      <c r="F314" s="157"/>
    </row>
    <row r="315" spans="4:6" x14ac:dyDescent="0.25">
      <c r="D315" s="157"/>
      <c r="E315" s="157"/>
      <c r="F315" s="157"/>
    </row>
    <row r="316" spans="4:6" x14ac:dyDescent="0.25">
      <c r="D316" s="157"/>
      <c r="E316" s="157"/>
      <c r="F316" s="157"/>
    </row>
    <row r="317" spans="4:6" x14ac:dyDescent="0.25">
      <c r="D317" s="157"/>
      <c r="E317" s="157"/>
      <c r="F317" s="157"/>
    </row>
    <row r="318" spans="4:6" x14ac:dyDescent="0.25">
      <c r="D318" s="157"/>
      <c r="E318" s="157"/>
      <c r="F318" s="157"/>
    </row>
    <row r="319" spans="4:6" x14ac:dyDescent="0.25">
      <c r="D319" s="157"/>
      <c r="E319" s="157"/>
      <c r="F319" s="157"/>
    </row>
    <row r="320" spans="4:6" x14ac:dyDescent="0.25">
      <c r="D320" s="157"/>
      <c r="E320" s="157"/>
      <c r="F320" s="157"/>
    </row>
    <row r="321" spans="4:6" x14ac:dyDescent="0.25">
      <c r="D321" s="157"/>
      <c r="E321" s="157"/>
      <c r="F321" s="157"/>
    </row>
    <row r="322" spans="4:6" x14ac:dyDescent="0.25">
      <c r="D322" s="157"/>
      <c r="E322" s="157"/>
      <c r="F322" s="157"/>
    </row>
    <row r="323" spans="4:6" x14ac:dyDescent="0.25">
      <c r="D323" s="157"/>
      <c r="E323" s="157"/>
      <c r="F323" s="157"/>
    </row>
    <row r="324" spans="4:6" x14ac:dyDescent="0.25">
      <c r="D324" s="157"/>
      <c r="E324" s="157"/>
      <c r="F324" s="157"/>
    </row>
    <row r="325" spans="4:6" x14ac:dyDescent="0.25">
      <c r="D325" s="157"/>
      <c r="E325" s="157"/>
      <c r="F325" s="157"/>
    </row>
    <row r="326" spans="4:6" x14ac:dyDescent="0.25">
      <c r="D326" s="157"/>
      <c r="E326" s="157"/>
      <c r="F326" s="157"/>
    </row>
    <row r="327" spans="4:6" x14ac:dyDescent="0.25">
      <c r="D327" s="157"/>
      <c r="E327" s="157"/>
      <c r="F327" s="157"/>
    </row>
    <row r="328" spans="4:6" x14ac:dyDescent="0.25">
      <c r="D328" s="157"/>
      <c r="E328" s="157"/>
      <c r="F328" s="157"/>
    </row>
    <row r="329" spans="4:6" x14ac:dyDescent="0.25">
      <c r="D329" s="157"/>
      <c r="E329" s="157"/>
      <c r="F329" s="157"/>
    </row>
    <row r="330" spans="4:6" x14ac:dyDescent="0.25">
      <c r="D330" s="157"/>
      <c r="E330" s="157"/>
      <c r="F330" s="157"/>
    </row>
    <row r="331" spans="4:6" x14ac:dyDescent="0.25">
      <c r="D331" s="157"/>
      <c r="E331" s="157"/>
      <c r="F331" s="157"/>
    </row>
    <row r="332" spans="4:6" x14ac:dyDescent="0.25">
      <c r="D332" s="157"/>
      <c r="E332" s="157"/>
      <c r="F332" s="157"/>
    </row>
    <row r="333" spans="4:6" x14ac:dyDescent="0.25">
      <c r="D333" s="157"/>
      <c r="E333" s="157"/>
      <c r="F333" s="157"/>
    </row>
    <row r="334" spans="4:6" x14ac:dyDescent="0.25">
      <c r="D334" s="157"/>
      <c r="E334" s="157"/>
      <c r="F334" s="157"/>
    </row>
    <row r="335" spans="4:6" x14ac:dyDescent="0.25">
      <c r="D335" s="157"/>
      <c r="E335" s="157"/>
      <c r="F335" s="157"/>
    </row>
    <row r="336" spans="4:6" x14ac:dyDescent="0.25">
      <c r="D336" s="157"/>
      <c r="E336" s="157"/>
      <c r="F336" s="157"/>
    </row>
    <row r="337" spans="4:6" x14ac:dyDescent="0.25">
      <c r="D337" s="157"/>
      <c r="E337" s="157"/>
      <c r="F337" s="157"/>
    </row>
    <row r="338" spans="4:6" x14ac:dyDescent="0.25">
      <c r="D338" s="157"/>
      <c r="E338" s="157"/>
      <c r="F338" s="157"/>
    </row>
    <row r="339" spans="4:6" x14ac:dyDescent="0.25">
      <c r="D339" s="157"/>
      <c r="E339" s="157"/>
      <c r="F339" s="157"/>
    </row>
    <row r="340" spans="4:6" x14ac:dyDescent="0.25">
      <c r="D340" s="157"/>
      <c r="E340" s="157"/>
      <c r="F340" s="157"/>
    </row>
    <row r="341" spans="4:6" x14ac:dyDescent="0.25">
      <c r="D341" s="157"/>
      <c r="E341" s="157"/>
      <c r="F341" s="157"/>
    </row>
    <row r="342" spans="4:6" x14ac:dyDescent="0.25">
      <c r="D342" s="157"/>
      <c r="E342" s="157"/>
      <c r="F342" s="157"/>
    </row>
    <row r="343" spans="4:6" x14ac:dyDescent="0.25">
      <c r="D343" s="157"/>
      <c r="E343" s="157"/>
      <c r="F343" s="157"/>
    </row>
    <row r="344" spans="4:6" x14ac:dyDescent="0.25">
      <c r="D344" s="157"/>
      <c r="E344" s="157"/>
      <c r="F344" s="157"/>
    </row>
    <row r="345" spans="4:6" x14ac:dyDescent="0.25">
      <c r="D345" s="157"/>
      <c r="E345" s="157"/>
      <c r="F345" s="157"/>
    </row>
    <row r="346" spans="4:6" x14ac:dyDescent="0.25">
      <c r="D346" s="157"/>
      <c r="E346" s="157"/>
      <c r="F346" s="157"/>
    </row>
    <row r="347" spans="4:6" x14ac:dyDescent="0.25">
      <c r="D347" s="157"/>
      <c r="E347" s="157"/>
      <c r="F347" s="157"/>
    </row>
    <row r="348" spans="4:6" x14ac:dyDescent="0.25">
      <c r="D348" s="157"/>
      <c r="E348" s="157"/>
      <c r="F348" s="157"/>
    </row>
    <row r="349" spans="4:6" x14ac:dyDescent="0.25">
      <c r="D349" s="157"/>
      <c r="E349" s="157"/>
      <c r="F349" s="157"/>
    </row>
    <row r="350" spans="4:6" x14ac:dyDescent="0.25">
      <c r="D350" s="157"/>
      <c r="E350" s="157"/>
      <c r="F350" s="157"/>
    </row>
    <row r="351" spans="4:6" x14ac:dyDescent="0.25">
      <c r="D351" s="157"/>
      <c r="E351" s="157"/>
      <c r="F351" s="157"/>
    </row>
    <row r="352" spans="4:6" x14ac:dyDescent="0.25">
      <c r="D352" s="157"/>
      <c r="E352" s="157"/>
      <c r="F352" s="157"/>
    </row>
    <row r="353" spans="4:6" x14ac:dyDescent="0.25">
      <c r="D353" s="157"/>
      <c r="E353" s="157"/>
      <c r="F353" s="157"/>
    </row>
    <row r="354" spans="4:6" x14ac:dyDescent="0.25">
      <c r="D354" s="157"/>
      <c r="E354" s="157"/>
      <c r="F354" s="157"/>
    </row>
    <row r="355" spans="4:6" x14ac:dyDescent="0.25">
      <c r="D355" s="157"/>
      <c r="E355" s="157"/>
      <c r="F355" s="157"/>
    </row>
    <row r="356" spans="4:6" x14ac:dyDescent="0.25">
      <c r="D356" s="157"/>
      <c r="E356" s="157"/>
      <c r="F356" s="157"/>
    </row>
    <row r="357" spans="4:6" x14ac:dyDescent="0.25">
      <c r="D357" s="157"/>
      <c r="E357" s="157"/>
      <c r="F357" s="157"/>
    </row>
    <row r="358" spans="4:6" x14ac:dyDescent="0.25">
      <c r="D358" s="157"/>
      <c r="E358" s="157"/>
      <c r="F358" s="157"/>
    </row>
    <row r="359" spans="4:6" x14ac:dyDescent="0.25">
      <c r="D359" s="157"/>
      <c r="E359" s="157"/>
      <c r="F359" s="157"/>
    </row>
    <row r="360" spans="4:6" x14ac:dyDescent="0.25">
      <c r="D360" s="157"/>
      <c r="E360" s="157"/>
      <c r="F360" s="157"/>
    </row>
    <row r="361" spans="4:6" x14ac:dyDescent="0.25">
      <c r="D361" s="157"/>
      <c r="E361" s="157"/>
      <c r="F361" s="157"/>
    </row>
    <row r="362" spans="4:6" x14ac:dyDescent="0.25">
      <c r="D362" s="157"/>
      <c r="E362" s="157"/>
      <c r="F362" s="157"/>
    </row>
    <row r="363" spans="4:6" x14ac:dyDescent="0.25">
      <c r="D363" s="157"/>
      <c r="E363" s="157"/>
      <c r="F363" s="157"/>
    </row>
    <row r="364" spans="4:6" x14ac:dyDescent="0.25">
      <c r="D364" s="157"/>
      <c r="E364" s="157"/>
      <c r="F364" s="157"/>
    </row>
    <row r="365" spans="4:6" x14ac:dyDescent="0.25">
      <c r="D365" s="157"/>
      <c r="E365" s="157"/>
      <c r="F365" s="157"/>
    </row>
    <row r="366" spans="4:6" x14ac:dyDescent="0.25">
      <c r="D366" s="157"/>
      <c r="E366" s="157"/>
      <c r="F366" s="157"/>
    </row>
    <row r="367" spans="4:6" x14ac:dyDescent="0.25">
      <c r="D367" s="157"/>
      <c r="E367" s="157"/>
      <c r="F367" s="157"/>
    </row>
    <row r="368" spans="4:6" x14ac:dyDescent="0.25">
      <c r="D368" s="157"/>
      <c r="E368" s="157"/>
      <c r="F368" s="157"/>
    </row>
    <row r="369" spans="4:6" x14ac:dyDescent="0.25">
      <c r="D369" s="157"/>
      <c r="E369" s="157"/>
      <c r="F369" s="157"/>
    </row>
    <row r="370" spans="4:6" x14ac:dyDescent="0.25">
      <c r="D370" s="157"/>
      <c r="E370" s="157"/>
      <c r="F370" s="157"/>
    </row>
    <row r="371" spans="4:6" x14ac:dyDescent="0.25">
      <c r="D371" s="157"/>
      <c r="E371" s="157"/>
      <c r="F371" s="157"/>
    </row>
    <row r="372" spans="4:6" x14ac:dyDescent="0.25">
      <c r="D372" s="157"/>
      <c r="E372" s="157"/>
      <c r="F372" s="157"/>
    </row>
    <row r="373" spans="4:6" x14ac:dyDescent="0.25">
      <c r="D373" s="157"/>
      <c r="E373" s="157"/>
      <c r="F373" s="157"/>
    </row>
    <row r="374" spans="4:6" x14ac:dyDescent="0.25">
      <c r="D374" s="157"/>
      <c r="E374" s="157"/>
      <c r="F374" s="157"/>
    </row>
    <row r="375" spans="4:6" x14ac:dyDescent="0.25">
      <c r="D375" s="157"/>
      <c r="E375" s="157"/>
      <c r="F375" s="157"/>
    </row>
    <row r="376" spans="4:6" x14ac:dyDescent="0.25">
      <c r="D376" s="157"/>
      <c r="E376" s="157"/>
      <c r="F376" s="157"/>
    </row>
    <row r="377" spans="4:6" x14ac:dyDescent="0.25">
      <c r="D377" s="157"/>
      <c r="E377" s="157"/>
      <c r="F377" s="157"/>
    </row>
    <row r="378" spans="4:6" x14ac:dyDescent="0.25">
      <c r="D378" s="157"/>
      <c r="E378" s="157"/>
      <c r="F378" s="157"/>
    </row>
    <row r="379" spans="4:6" x14ac:dyDescent="0.25">
      <c r="D379" s="157"/>
      <c r="E379" s="157"/>
      <c r="F379" s="157"/>
    </row>
    <row r="380" spans="4:6" x14ac:dyDescent="0.25">
      <c r="D380" s="157"/>
      <c r="E380" s="157"/>
      <c r="F380" s="157"/>
    </row>
    <row r="381" spans="4:6" x14ac:dyDescent="0.25">
      <c r="D381" s="157"/>
      <c r="E381" s="157"/>
      <c r="F381" s="157"/>
    </row>
    <row r="382" spans="4:6" x14ac:dyDescent="0.25">
      <c r="D382" s="157"/>
      <c r="E382" s="157"/>
      <c r="F382" s="157"/>
    </row>
    <row r="383" spans="4:6" x14ac:dyDescent="0.25">
      <c r="D383" s="157"/>
      <c r="E383" s="157"/>
      <c r="F383" s="157"/>
    </row>
    <row r="384" spans="4:6" x14ac:dyDescent="0.25">
      <c r="D384" s="157"/>
      <c r="E384" s="157"/>
      <c r="F384" s="157"/>
    </row>
    <row r="385" spans="4:6" x14ac:dyDescent="0.25">
      <c r="D385" s="157"/>
      <c r="E385" s="157"/>
      <c r="F385" s="157"/>
    </row>
    <row r="386" spans="4:6" x14ac:dyDescent="0.25">
      <c r="D386" s="157"/>
      <c r="E386" s="157"/>
      <c r="F386" s="157"/>
    </row>
    <row r="387" spans="4:6" x14ac:dyDescent="0.25">
      <c r="D387" s="157"/>
      <c r="E387" s="157"/>
      <c r="F387" s="157"/>
    </row>
    <row r="388" spans="4:6" x14ac:dyDescent="0.25">
      <c r="D388" s="157"/>
      <c r="E388" s="157"/>
      <c r="F388" s="157"/>
    </row>
    <row r="389" spans="4:6" x14ac:dyDescent="0.25">
      <c r="D389" s="157"/>
      <c r="E389" s="157"/>
      <c r="F389" s="157"/>
    </row>
    <row r="390" spans="4:6" x14ac:dyDescent="0.25">
      <c r="D390" s="157"/>
      <c r="E390" s="157"/>
      <c r="F390" s="157"/>
    </row>
    <row r="391" spans="4:6" x14ac:dyDescent="0.25">
      <c r="D391" s="157"/>
      <c r="E391" s="157"/>
      <c r="F391" s="157"/>
    </row>
    <row r="392" spans="4:6" x14ac:dyDescent="0.25">
      <c r="D392" s="157"/>
      <c r="E392" s="157"/>
      <c r="F392" s="157"/>
    </row>
    <row r="393" spans="4:6" x14ac:dyDescent="0.25">
      <c r="D393" s="157"/>
      <c r="E393" s="157"/>
      <c r="F393" s="157"/>
    </row>
    <row r="394" spans="4:6" x14ac:dyDescent="0.25">
      <c r="D394" s="157"/>
      <c r="E394" s="157"/>
      <c r="F394" s="157"/>
    </row>
    <row r="395" spans="4:6" x14ac:dyDescent="0.25">
      <c r="D395" s="157"/>
      <c r="E395" s="157"/>
      <c r="F395" s="157"/>
    </row>
    <row r="396" spans="4:6" x14ac:dyDescent="0.25">
      <c r="D396" s="157"/>
      <c r="E396" s="157"/>
      <c r="F396" s="157"/>
    </row>
    <row r="397" spans="4:6" x14ac:dyDescent="0.25">
      <c r="D397" s="157"/>
      <c r="E397" s="157"/>
      <c r="F397" s="157"/>
    </row>
    <row r="398" spans="4:6" x14ac:dyDescent="0.25">
      <c r="D398" s="157"/>
      <c r="E398" s="157"/>
      <c r="F398" s="157"/>
    </row>
    <row r="399" spans="4:6" x14ac:dyDescent="0.25">
      <c r="D399" s="157"/>
      <c r="E399" s="157"/>
      <c r="F399" s="157"/>
    </row>
    <row r="400" spans="4:6" x14ac:dyDescent="0.25">
      <c r="D400" s="157"/>
      <c r="E400" s="157"/>
      <c r="F400" s="157"/>
    </row>
    <row r="401" spans="4:6" x14ac:dyDescent="0.25">
      <c r="D401" s="157"/>
      <c r="E401" s="157"/>
      <c r="F401" s="157"/>
    </row>
    <row r="402" spans="4:6" x14ac:dyDescent="0.25">
      <c r="D402" s="157"/>
      <c r="E402" s="157"/>
      <c r="F402" s="157"/>
    </row>
    <row r="403" spans="4:6" x14ac:dyDescent="0.25">
      <c r="D403" s="157"/>
      <c r="E403" s="157"/>
      <c r="F403" s="157"/>
    </row>
    <row r="404" spans="4:6" x14ac:dyDescent="0.25">
      <c r="D404" s="157"/>
      <c r="E404" s="157"/>
      <c r="F404" s="157"/>
    </row>
    <row r="405" spans="4:6" x14ac:dyDescent="0.25">
      <c r="D405" s="157"/>
      <c r="E405" s="157"/>
      <c r="F405" s="157"/>
    </row>
    <row r="406" spans="4:6" x14ac:dyDescent="0.25">
      <c r="D406" s="157"/>
      <c r="E406" s="157"/>
      <c r="F406" s="157"/>
    </row>
    <row r="407" spans="4:6" x14ac:dyDescent="0.25">
      <c r="D407" s="157"/>
      <c r="E407" s="157"/>
      <c r="F407" s="157"/>
    </row>
    <row r="408" spans="4:6" x14ac:dyDescent="0.25">
      <c r="D408" s="157"/>
      <c r="E408" s="157"/>
      <c r="F408" s="157"/>
    </row>
    <row r="409" spans="4:6" x14ac:dyDescent="0.25">
      <c r="D409" s="157"/>
      <c r="E409" s="157"/>
      <c r="F409" s="157"/>
    </row>
    <row r="410" spans="4:6" x14ac:dyDescent="0.25">
      <c r="D410" s="157"/>
      <c r="E410" s="157"/>
      <c r="F410" s="157"/>
    </row>
    <row r="411" spans="4:6" x14ac:dyDescent="0.25">
      <c r="D411" s="157"/>
      <c r="E411" s="157"/>
      <c r="F411" s="157"/>
    </row>
    <row r="412" spans="4:6" x14ac:dyDescent="0.25">
      <c r="D412" s="157"/>
      <c r="E412" s="157"/>
      <c r="F412" s="157"/>
    </row>
    <row r="413" spans="4:6" x14ac:dyDescent="0.25">
      <c r="D413" s="157"/>
      <c r="E413" s="157"/>
      <c r="F413" s="157"/>
    </row>
    <row r="414" spans="4:6" x14ac:dyDescent="0.25">
      <c r="D414" s="157"/>
      <c r="E414" s="157"/>
      <c r="F414" s="157"/>
    </row>
    <row r="415" spans="4:6" x14ac:dyDescent="0.25">
      <c r="D415" s="157"/>
      <c r="E415" s="157"/>
      <c r="F415" s="157"/>
    </row>
    <row r="416" spans="4:6" x14ac:dyDescent="0.25">
      <c r="D416" s="157"/>
      <c r="E416" s="157"/>
      <c r="F416" s="157"/>
    </row>
    <row r="417" spans="4:6" x14ac:dyDescent="0.25">
      <c r="D417" s="157"/>
      <c r="E417" s="157"/>
      <c r="F417" s="157"/>
    </row>
    <row r="418" spans="4:6" x14ac:dyDescent="0.25">
      <c r="D418" s="157"/>
      <c r="E418" s="157"/>
      <c r="F418" s="157"/>
    </row>
  </sheetData>
  <mergeCells count="16">
    <mergeCell ref="D1:F1"/>
    <mergeCell ref="A94:B94"/>
    <mergeCell ref="A98:B98"/>
    <mergeCell ref="D3:F3"/>
    <mergeCell ref="A69:B69"/>
    <mergeCell ref="A73:B73"/>
    <mergeCell ref="A77:B77"/>
    <mergeCell ref="A81:B81"/>
    <mergeCell ref="A85:B85"/>
    <mergeCell ref="A90:B90"/>
    <mergeCell ref="A6:F6"/>
    <mergeCell ref="A7:F7"/>
    <mergeCell ref="A10:B10"/>
    <mergeCell ref="A29:B29"/>
    <mergeCell ref="A55:B55"/>
    <mergeCell ref="A63:B63"/>
  </mergeCells>
  <pageMargins left="0.39370078740157483" right="0" top="3.937007874015748E-2" bottom="0" header="0.31496062992125984" footer="0.31496062992125984"/>
  <pageSetup paperSize="9" scale="90" fitToHeight="0" orientation="portrait" r:id="rId1"/>
  <rowBreaks count="1" manualBreakCount="1">
    <brk id="8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9"/>
  <sheetViews>
    <sheetView workbookViewId="0">
      <selection activeCell="O11" sqref="O11"/>
    </sheetView>
  </sheetViews>
  <sheetFormatPr defaultRowHeight="15" x14ac:dyDescent="0.25"/>
  <cols>
    <col min="1" max="1" width="5.42578125" style="134" customWidth="1"/>
    <col min="2" max="2" width="35.7109375" style="134" bestFit="1" customWidth="1"/>
    <col min="3" max="3" width="22.85546875" style="134" customWidth="1"/>
    <col min="4" max="4" width="12.140625" style="134" customWidth="1"/>
    <col min="5" max="5" width="12.42578125" style="134" customWidth="1"/>
    <col min="6" max="6" width="12.5703125" style="134" customWidth="1"/>
    <col min="7" max="7" width="8.7109375" style="134" customWidth="1"/>
    <col min="8" max="8" width="14.85546875" style="134" customWidth="1"/>
    <col min="9" max="9" width="8.7109375" style="134" customWidth="1"/>
    <col min="257" max="257" width="5.42578125" customWidth="1"/>
    <col min="258" max="258" width="55" customWidth="1"/>
    <col min="259" max="259" width="16.140625" customWidth="1"/>
    <col min="260" max="260" width="11.28515625" customWidth="1"/>
    <col min="261" max="261" width="11.140625" customWidth="1"/>
    <col min="262" max="262" width="11.28515625" customWidth="1"/>
    <col min="263" max="265" width="8.7109375" customWidth="1"/>
    <col min="513" max="513" width="5.42578125" customWidth="1"/>
    <col min="514" max="514" width="55" customWidth="1"/>
    <col min="515" max="515" width="16.140625" customWidth="1"/>
    <col min="516" max="516" width="11.28515625" customWidth="1"/>
    <col min="517" max="517" width="11.140625" customWidth="1"/>
    <col min="518" max="518" width="11.28515625" customWidth="1"/>
    <col min="519" max="521" width="8.7109375" customWidth="1"/>
    <col min="769" max="769" width="5.42578125" customWidth="1"/>
    <col min="770" max="770" width="55" customWidth="1"/>
    <col min="771" max="771" width="16.140625" customWidth="1"/>
    <col min="772" max="772" width="11.28515625" customWidth="1"/>
    <col min="773" max="773" width="11.140625" customWidth="1"/>
    <col min="774" max="774" width="11.28515625" customWidth="1"/>
    <col min="775" max="777" width="8.7109375" customWidth="1"/>
    <col min="1025" max="1025" width="5.42578125" customWidth="1"/>
    <col min="1026" max="1026" width="55" customWidth="1"/>
    <col min="1027" max="1027" width="16.140625" customWidth="1"/>
    <col min="1028" max="1028" width="11.28515625" customWidth="1"/>
    <col min="1029" max="1029" width="11.140625" customWidth="1"/>
    <col min="1030" max="1030" width="11.28515625" customWidth="1"/>
    <col min="1031" max="1033" width="8.7109375" customWidth="1"/>
    <col min="1281" max="1281" width="5.42578125" customWidth="1"/>
    <col min="1282" max="1282" width="55" customWidth="1"/>
    <col min="1283" max="1283" width="16.140625" customWidth="1"/>
    <col min="1284" max="1284" width="11.28515625" customWidth="1"/>
    <col min="1285" max="1285" width="11.140625" customWidth="1"/>
    <col min="1286" max="1286" width="11.28515625" customWidth="1"/>
    <col min="1287" max="1289" width="8.7109375" customWidth="1"/>
    <col min="1537" max="1537" width="5.42578125" customWidth="1"/>
    <col min="1538" max="1538" width="55" customWidth="1"/>
    <col min="1539" max="1539" width="16.140625" customWidth="1"/>
    <col min="1540" max="1540" width="11.28515625" customWidth="1"/>
    <col min="1541" max="1541" width="11.140625" customWidth="1"/>
    <col min="1542" max="1542" width="11.28515625" customWidth="1"/>
    <col min="1543" max="1545" width="8.7109375" customWidth="1"/>
    <col min="1793" max="1793" width="5.42578125" customWidth="1"/>
    <col min="1794" max="1794" width="55" customWidth="1"/>
    <col min="1795" max="1795" width="16.140625" customWidth="1"/>
    <col min="1796" max="1796" width="11.28515625" customWidth="1"/>
    <col min="1797" max="1797" width="11.140625" customWidth="1"/>
    <col min="1798" max="1798" width="11.28515625" customWidth="1"/>
    <col min="1799" max="1801" width="8.7109375" customWidth="1"/>
    <col min="2049" max="2049" width="5.42578125" customWidth="1"/>
    <col min="2050" max="2050" width="55" customWidth="1"/>
    <col min="2051" max="2051" width="16.140625" customWidth="1"/>
    <col min="2052" max="2052" width="11.28515625" customWidth="1"/>
    <col min="2053" max="2053" width="11.140625" customWidth="1"/>
    <col min="2054" max="2054" width="11.28515625" customWidth="1"/>
    <col min="2055" max="2057" width="8.7109375" customWidth="1"/>
    <col min="2305" max="2305" width="5.42578125" customWidth="1"/>
    <col min="2306" max="2306" width="55" customWidth="1"/>
    <col min="2307" max="2307" width="16.140625" customWidth="1"/>
    <col min="2308" max="2308" width="11.28515625" customWidth="1"/>
    <col min="2309" max="2309" width="11.140625" customWidth="1"/>
    <col min="2310" max="2310" width="11.28515625" customWidth="1"/>
    <col min="2311" max="2313" width="8.7109375" customWidth="1"/>
    <col min="2561" max="2561" width="5.42578125" customWidth="1"/>
    <col min="2562" max="2562" width="55" customWidth="1"/>
    <col min="2563" max="2563" width="16.140625" customWidth="1"/>
    <col min="2564" max="2564" width="11.28515625" customWidth="1"/>
    <col min="2565" max="2565" width="11.140625" customWidth="1"/>
    <col min="2566" max="2566" width="11.28515625" customWidth="1"/>
    <col min="2567" max="2569" width="8.7109375" customWidth="1"/>
    <col min="2817" max="2817" width="5.42578125" customWidth="1"/>
    <col min="2818" max="2818" width="55" customWidth="1"/>
    <col min="2819" max="2819" width="16.140625" customWidth="1"/>
    <col min="2820" max="2820" width="11.28515625" customWidth="1"/>
    <col min="2821" max="2821" width="11.140625" customWidth="1"/>
    <col min="2822" max="2822" width="11.28515625" customWidth="1"/>
    <col min="2823" max="2825" width="8.7109375" customWidth="1"/>
    <col min="3073" max="3073" width="5.42578125" customWidth="1"/>
    <col min="3074" max="3074" width="55" customWidth="1"/>
    <col min="3075" max="3075" width="16.140625" customWidth="1"/>
    <col min="3076" max="3076" width="11.28515625" customWidth="1"/>
    <col min="3077" max="3077" width="11.140625" customWidth="1"/>
    <col min="3078" max="3078" width="11.28515625" customWidth="1"/>
    <col min="3079" max="3081" width="8.7109375" customWidth="1"/>
    <col min="3329" max="3329" width="5.42578125" customWidth="1"/>
    <col min="3330" max="3330" width="55" customWidth="1"/>
    <col min="3331" max="3331" width="16.140625" customWidth="1"/>
    <col min="3332" max="3332" width="11.28515625" customWidth="1"/>
    <col min="3333" max="3333" width="11.140625" customWidth="1"/>
    <col min="3334" max="3334" width="11.28515625" customWidth="1"/>
    <col min="3335" max="3337" width="8.7109375" customWidth="1"/>
    <col min="3585" max="3585" width="5.42578125" customWidth="1"/>
    <col min="3586" max="3586" width="55" customWidth="1"/>
    <col min="3587" max="3587" width="16.140625" customWidth="1"/>
    <col min="3588" max="3588" width="11.28515625" customWidth="1"/>
    <col min="3589" max="3589" width="11.140625" customWidth="1"/>
    <col min="3590" max="3590" width="11.28515625" customWidth="1"/>
    <col min="3591" max="3593" width="8.7109375" customWidth="1"/>
    <col min="3841" max="3841" width="5.42578125" customWidth="1"/>
    <col min="3842" max="3842" width="55" customWidth="1"/>
    <col min="3843" max="3843" width="16.140625" customWidth="1"/>
    <col min="3844" max="3844" width="11.28515625" customWidth="1"/>
    <col min="3845" max="3845" width="11.140625" customWidth="1"/>
    <col min="3846" max="3846" width="11.28515625" customWidth="1"/>
    <col min="3847" max="3849" width="8.7109375" customWidth="1"/>
    <col min="4097" max="4097" width="5.42578125" customWidth="1"/>
    <col min="4098" max="4098" width="55" customWidth="1"/>
    <col min="4099" max="4099" width="16.140625" customWidth="1"/>
    <col min="4100" max="4100" width="11.28515625" customWidth="1"/>
    <col min="4101" max="4101" width="11.140625" customWidth="1"/>
    <col min="4102" max="4102" width="11.28515625" customWidth="1"/>
    <col min="4103" max="4105" width="8.7109375" customWidth="1"/>
    <col min="4353" max="4353" width="5.42578125" customWidth="1"/>
    <col min="4354" max="4354" width="55" customWidth="1"/>
    <col min="4355" max="4355" width="16.140625" customWidth="1"/>
    <col min="4356" max="4356" width="11.28515625" customWidth="1"/>
    <col min="4357" max="4357" width="11.140625" customWidth="1"/>
    <col min="4358" max="4358" width="11.28515625" customWidth="1"/>
    <col min="4359" max="4361" width="8.7109375" customWidth="1"/>
    <col min="4609" max="4609" width="5.42578125" customWidth="1"/>
    <col min="4610" max="4610" width="55" customWidth="1"/>
    <col min="4611" max="4611" width="16.140625" customWidth="1"/>
    <col min="4612" max="4612" width="11.28515625" customWidth="1"/>
    <col min="4613" max="4613" width="11.140625" customWidth="1"/>
    <col min="4614" max="4614" width="11.28515625" customWidth="1"/>
    <col min="4615" max="4617" width="8.7109375" customWidth="1"/>
    <col min="4865" max="4865" width="5.42578125" customWidth="1"/>
    <col min="4866" max="4866" width="55" customWidth="1"/>
    <col min="4867" max="4867" width="16.140625" customWidth="1"/>
    <col min="4868" max="4868" width="11.28515625" customWidth="1"/>
    <col min="4869" max="4869" width="11.140625" customWidth="1"/>
    <col min="4870" max="4870" width="11.28515625" customWidth="1"/>
    <col min="4871" max="4873" width="8.7109375" customWidth="1"/>
    <col min="5121" max="5121" width="5.42578125" customWidth="1"/>
    <col min="5122" max="5122" width="55" customWidth="1"/>
    <col min="5123" max="5123" width="16.140625" customWidth="1"/>
    <col min="5124" max="5124" width="11.28515625" customWidth="1"/>
    <col min="5125" max="5125" width="11.140625" customWidth="1"/>
    <col min="5126" max="5126" width="11.28515625" customWidth="1"/>
    <col min="5127" max="5129" width="8.7109375" customWidth="1"/>
    <col min="5377" max="5377" width="5.42578125" customWidth="1"/>
    <col min="5378" max="5378" width="55" customWidth="1"/>
    <col min="5379" max="5379" width="16.140625" customWidth="1"/>
    <col min="5380" max="5380" width="11.28515625" customWidth="1"/>
    <col min="5381" max="5381" width="11.140625" customWidth="1"/>
    <col min="5382" max="5382" width="11.28515625" customWidth="1"/>
    <col min="5383" max="5385" width="8.7109375" customWidth="1"/>
    <col min="5633" max="5633" width="5.42578125" customWidth="1"/>
    <col min="5634" max="5634" width="55" customWidth="1"/>
    <col min="5635" max="5635" width="16.140625" customWidth="1"/>
    <col min="5636" max="5636" width="11.28515625" customWidth="1"/>
    <col min="5637" max="5637" width="11.140625" customWidth="1"/>
    <col min="5638" max="5638" width="11.28515625" customWidth="1"/>
    <col min="5639" max="5641" width="8.7109375" customWidth="1"/>
    <col min="5889" max="5889" width="5.42578125" customWidth="1"/>
    <col min="5890" max="5890" width="55" customWidth="1"/>
    <col min="5891" max="5891" width="16.140625" customWidth="1"/>
    <col min="5892" max="5892" width="11.28515625" customWidth="1"/>
    <col min="5893" max="5893" width="11.140625" customWidth="1"/>
    <col min="5894" max="5894" width="11.28515625" customWidth="1"/>
    <col min="5895" max="5897" width="8.7109375" customWidth="1"/>
    <col min="6145" max="6145" width="5.42578125" customWidth="1"/>
    <col min="6146" max="6146" width="55" customWidth="1"/>
    <col min="6147" max="6147" width="16.140625" customWidth="1"/>
    <col min="6148" max="6148" width="11.28515625" customWidth="1"/>
    <col min="6149" max="6149" width="11.140625" customWidth="1"/>
    <col min="6150" max="6150" width="11.28515625" customWidth="1"/>
    <col min="6151" max="6153" width="8.7109375" customWidth="1"/>
    <col min="6401" max="6401" width="5.42578125" customWidth="1"/>
    <col min="6402" max="6402" width="55" customWidth="1"/>
    <col min="6403" max="6403" width="16.140625" customWidth="1"/>
    <col min="6404" max="6404" width="11.28515625" customWidth="1"/>
    <col min="6405" max="6405" width="11.140625" customWidth="1"/>
    <col min="6406" max="6406" width="11.28515625" customWidth="1"/>
    <col min="6407" max="6409" width="8.7109375" customWidth="1"/>
    <col min="6657" max="6657" width="5.42578125" customWidth="1"/>
    <col min="6658" max="6658" width="55" customWidth="1"/>
    <col min="6659" max="6659" width="16.140625" customWidth="1"/>
    <col min="6660" max="6660" width="11.28515625" customWidth="1"/>
    <col min="6661" max="6661" width="11.140625" customWidth="1"/>
    <col min="6662" max="6662" width="11.28515625" customWidth="1"/>
    <col min="6663" max="6665" width="8.7109375" customWidth="1"/>
    <col min="6913" max="6913" width="5.42578125" customWidth="1"/>
    <col min="6914" max="6914" width="55" customWidth="1"/>
    <col min="6915" max="6915" width="16.140625" customWidth="1"/>
    <col min="6916" max="6916" width="11.28515625" customWidth="1"/>
    <col min="6917" max="6917" width="11.140625" customWidth="1"/>
    <col min="6918" max="6918" width="11.28515625" customWidth="1"/>
    <col min="6919" max="6921" width="8.7109375" customWidth="1"/>
    <col min="7169" max="7169" width="5.42578125" customWidth="1"/>
    <col min="7170" max="7170" width="55" customWidth="1"/>
    <col min="7171" max="7171" width="16.140625" customWidth="1"/>
    <col min="7172" max="7172" width="11.28515625" customWidth="1"/>
    <col min="7173" max="7173" width="11.140625" customWidth="1"/>
    <col min="7174" max="7174" width="11.28515625" customWidth="1"/>
    <col min="7175" max="7177" width="8.7109375" customWidth="1"/>
    <col min="7425" max="7425" width="5.42578125" customWidth="1"/>
    <col min="7426" max="7426" width="55" customWidth="1"/>
    <col min="7427" max="7427" width="16.140625" customWidth="1"/>
    <col min="7428" max="7428" width="11.28515625" customWidth="1"/>
    <col min="7429" max="7429" width="11.140625" customWidth="1"/>
    <col min="7430" max="7430" width="11.28515625" customWidth="1"/>
    <col min="7431" max="7433" width="8.7109375" customWidth="1"/>
    <col min="7681" max="7681" width="5.42578125" customWidth="1"/>
    <col min="7682" max="7682" width="55" customWidth="1"/>
    <col min="7683" max="7683" width="16.140625" customWidth="1"/>
    <col min="7684" max="7684" width="11.28515625" customWidth="1"/>
    <col min="7685" max="7685" width="11.140625" customWidth="1"/>
    <col min="7686" max="7686" width="11.28515625" customWidth="1"/>
    <col min="7687" max="7689" width="8.7109375" customWidth="1"/>
    <col min="7937" max="7937" width="5.42578125" customWidth="1"/>
    <col min="7938" max="7938" width="55" customWidth="1"/>
    <col min="7939" max="7939" width="16.140625" customWidth="1"/>
    <col min="7940" max="7940" width="11.28515625" customWidth="1"/>
    <col min="7941" max="7941" width="11.140625" customWidth="1"/>
    <col min="7942" max="7942" width="11.28515625" customWidth="1"/>
    <col min="7943" max="7945" width="8.7109375" customWidth="1"/>
    <col min="8193" max="8193" width="5.42578125" customWidth="1"/>
    <col min="8194" max="8194" width="55" customWidth="1"/>
    <col min="8195" max="8195" width="16.140625" customWidth="1"/>
    <col min="8196" max="8196" width="11.28515625" customWidth="1"/>
    <col min="8197" max="8197" width="11.140625" customWidth="1"/>
    <col min="8198" max="8198" width="11.28515625" customWidth="1"/>
    <col min="8199" max="8201" width="8.7109375" customWidth="1"/>
    <col min="8449" max="8449" width="5.42578125" customWidth="1"/>
    <col min="8450" max="8450" width="55" customWidth="1"/>
    <col min="8451" max="8451" width="16.140625" customWidth="1"/>
    <col min="8452" max="8452" width="11.28515625" customWidth="1"/>
    <col min="8453" max="8453" width="11.140625" customWidth="1"/>
    <col min="8454" max="8454" width="11.28515625" customWidth="1"/>
    <col min="8455" max="8457" width="8.7109375" customWidth="1"/>
    <col min="8705" max="8705" width="5.42578125" customWidth="1"/>
    <col min="8706" max="8706" width="55" customWidth="1"/>
    <col min="8707" max="8707" width="16.140625" customWidth="1"/>
    <col min="8708" max="8708" width="11.28515625" customWidth="1"/>
    <col min="8709" max="8709" width="11.140625" customWidth="1"/>
    <col min="8710" max="8710" width="11.28515625" customWidth="1"/>
    <col min="8711" max="8713" width="8.7109375" customWidth="1"/>
    <col min="8961" max="8961" width="5.42578125" customWidth="1"/>
    <col min="8962" max="8962" width="55" customWidth="1"/>
    <col min="8963" max="8963" width="16.140625" customWidth="1"/>
    <col min="8964" max="8964" width="11.28515625" customWidth="1"/>
    <col min="8965" max="8965" width="11.140625" customWidth="1"/>
    <col min="8966" max="8966" width="11.28515625" customWidth="1"/>
    <col min="8967" max="8969" width="8.7109375" customWidth="1"/>
    <col min="9217" max="9217" width="5.42578125" customWidth="1"/>
    <col min="9218" max="9218" width="55" customWidth="1"/>
    <col min="9219" max="9219" width="16.140625" customWidth="1"/>
    <col min="9220" max="9220" width="11.28515625" customWidth="1"/>
    <col min="9221" max="9221" width="11.140625" customWidth="1"/>
    <col min="9222" max="9222" width="11.28515625" customWidth="1"/>
    <col min="9223" max="9225" width="8.7109375" customWidth="1"/>
    <col min="9473" max="9473" width="5.42578125" customWidth="1"/>
    <col min="9474" max="9474" width="55" customWidth="1"/>
    <col min="9475" max="9475" width="16.140625" customWidth="1"/>
    <col min="9476" max="9476" width="11.28515625" customWidth="1"/>
    <col min="9477" max="9477" width="11.140625" customWidth="1"/>
    <col min="9478" max="9478" width="11.28515625" customWidth="1"/>
    <col min="9479" max="9481" width="8.7109375" customWidth="1"/>
    <col min="9729" max="9729" width="5.42578125" customWidth="1"/>
    <col min="9730" max="9730" width="55" customWidth="1"/>
    <col min="9731" max="9731" width="16.140625" customWidth="1"/>
    <col min="9732" max="9732" width="11.28515625" customWidth="1"/>
    <col min="9733" max="9733" width="11.140625" customWidth="1"/>
    <col min="9734" max="9734" width="11.28515625" customWidth="1"/>
    <col min="9735" max="9737" width="8.7109375" customWidth="1"/>
    <col min="9985" max="9985" width="5.42578125" customWidth="1"/>
    <col min="9986" max="9986" width="55" customWidth="1"/>
    <col min="9987" max="9987" width="16.140625" customWidth="1"/>
    <col min="9988" max="9988" width="11.28515625" customWidth="1"/>
    <col min="9989" max="9989" width="11.140625" customWidth="1"/>
    <col min="9990" max="9990" width="11.28515625" customWidth="1"/>
    <col min="9991" max="9993" width="8.7109375" customWidth="1"/>
    <col min="10241" max="10241" width="5.42578125" customWidth="1"/>
    <col min="10242" max="10242" width="55" customWidth="1"/>
    <col min="10243" max="10243" width="16.140625" customWidth="1"/>
    <col min="10244" max="10244" width="11.28515625" customWidth="1"/>
    <col min="10245" max="10245" width="11.140625" customWidth="1"/>
    <col min="10246" max="10246" width="11.28515625" customWidth="1"/>
    <col min="10247" max="10249" width="8.7109375" customWidth="1"/>
    <col min="10497" max="10497" width="5.42578125" customWidth="1"/>
    <col min="10498" max="10498" width="55" customWidth="1"/>
    <col min="10499" max="10499" width="16.140625" customWidth="1"/>
    <col min="10500" max="10500" width="11.28515625" customWidth="1"/>
    <col min="10501" max="10501" width="11.140625" customWidth="1"/>
    <col min="10502" max="10502" width="11.28515625" customWidth="1"/>
    <col min="10503" max="10505" width="8.7109375" customWidth="1"/>
    <col min="10753" max="10753" width="5.42578125" customWidth="1"/>
    <col min="10754" max="10754" width="55" customWidth="1"/>
    <col min="10755" max="10755" width="16.140625" customWidth="1"/>
    <col min="10756" max="10756" width="11.28515625" customWidth="1"/>
    <col min="10757" max="10757" width="11.140625" customWidth="1"/>
    <col min="10758" max="10758" width="11.28515625" customWidth="1"/>
    <col min="10759" max="10761" width="8.7109375" customWidth="1"/>
    <col min="11009" max="11009" width="5.42578125" customWidth="1"/>
    <col min="11010" max="11010" width="55" customWidth="1"/>
    <col min="11011" max="11011" width="16.140625" customWidth="1"/>
    <col min="11012" max="11012" width="11.28515625" customWidth="1"/>
    <col min="11013" max="11013" width="11.140625" customWidth="1"/>
    <col min="11014" max="11014" width="11.28515625" customWidth="1"/>
    <col min="11015" max="11017" width="8.7109375" customWidth="1"/>
    <col min="11265" max="11265" width="5.42578125" customWidth="1"/>
    <col min="11266" max="11266" width="55" customWidth="1"/>
    <col min="11267" max="11267" width="16.140625" customWidth="1"/>
    <col min="11268" max="11268" width="11.28515625" customWidth="1"/>
    <col min="11269" max="11269" width="11.140625" customWidth="1"/>
    <col min="11270" max="11270" width="11.28515625" customWidth="1"/>
    <col min="11271" max="11273" width="8.7109375" customWidth="1"/>
    <col min="11521" max="11521" width="5.42578125" customWidth="1"/>
    <col min="11522" max="11522" width="55" customWidth="1"/>
    <col min="11523" max="11523" width="16.140625" customWidth="1"/>
    <col min="11524" max="11524" width="11.28515625" customWidth="1"/>
    <col min="11525" max="11525" width="11.140625" customWidth="1"/>
    <col min="11526" max="11526" width="11.28515625" customWidth="1"/>
    <col min="11527" max="11529" width="8.7109375" customWidth="1"/>
    <col min="11777" max="11777" width="5.42578125" customWidth="1"/>
    <col min="11778" max="11778" width="55" customWidth="1"/>
    <col min="11779" max="11779" width="16.140625" customWidth="1"/>
    <col min="11780" max="11780" width="11.28515625" customWidth="1"/>
    <col min="11781" max="11781" width="11.140625" customWidth="1"/>
    <col min="11782" max="11782" width="11.28515625" customWidth="1"/>
    <col min="11783" max="11785" width="8.7109375" customWidth="1"/>
    <col min="12033" max="12033" width="5.42578125" customWidth="1"/>
    <col min="12034" max="12034" width="55" customWidth="1"/>
    <col min="12035" max="12035" width="16.140625" customWidth="1"/>
    <col min="12036" max="12036" width="11.28515625" customWidth="1"/>
    <col min="12037" max="12037" width="11.140625" customWidth="1"/>
    <col min="12038" max="12038" width="11.28515625" customWidth="1"/>
    <col min="12039" max="12041" width="8.7109375" customWidth="1"/>
    <col min="12289" max="12289" width="5.42578125" customWidth="1"/>
    <col min="12290" max="12290" width="55" customWidth="1"/>
    <col min="12291" max="12291" width="16.140625" customWidth="1"/>
    <col min="12292" max="12292" width="11.28515625" customWidth="1"/>
    <col min="12293" max="12293" width="11.140625" customWidth="1"/>
    <col min="12294" max="12294" width="11.28515625" customWidth="1"/>
    <col min="12295" max="12297" width="8.7109375" customWidth="1"/>
    <col min="12545" max="12545" width="5.42578125" customWidth="1"/>
    <col min="12546" max="12546" width="55" customWidth="1"/>
    <col min="12547" max="12547" width="16.140625" customWidth="1"/>
    <col min="12548" max="12548" width="11.28515625" customWidth="1"/>
    <col min="12549" max="12549" width="11.140625" customWidth="1"/>
    <col min="12550" max="12550" width="11.28515625" customWidth="1"/>
    <col min="12551" max="12553" width="8.7109375" customWidth="1"/>
    <col min="12801" max="12801" width="5.42578125" customWidth="1"/>
    <col min="12802" max="12802" width="55" customWidth="1"/>
    <col min="12803" max="12803" width="16.140625" customWidth="1"/>
    <col min="12804" max="12804" width="11.28515625" customWidth="1"/>
    <col min="12805" max="12805" width="11.140625" customWidth="1"/>
    <col min="12806" max="12806" width="11.28515625" customWidth="1"/>
    <col min="12807" max="12809" width="8.7109375" customWidth="1"/>
    <col min="13057" max="13057" width="5.42578125" customWidth="1"/>
    <col min="13058" max="13058" width="55" customWidth="1"/>
    <col min="13059" max="13059" width="16.140625" customWidth="1"/>
    <col min="13060" max="13060" width="11.28515625" customWidth="1"/>
    <col min="13061" max="13061" width="11.140625" customWidth="1"/>
    <col min="13062" max="13062" width="11.28515625" customWidth="1"/>
    <col min="13063" max="13065" width="8.7109375" customWidth="1"/>
    <col min="13313" max="13313" width="5.42578125" customWidth="1"/>
    <col min="13314" max="13314" width="55" customWidth="1"/>
    <col min="13315" max="13315" width="16.140625" customWidth="1"/>
    <col min="13316" max="13316" width="11.28515625" customWidth="1"/>
    <col min="13317" max="13317" width="11.140625" customWidth="1"/>
    <col min="13318" max="13318" width="11.28515625" customWidth="1"/>
    <col min="13319" max="13321" width="8.7109375" customWidth="1"/>
    <col min="13569" max="13569" width="5.42578125" customWidth="1"/>
    <col min="13570" max="13570" width="55" customWidth="1"/>
    <col min="13571" max="13571" width="16.140625" customWidth="1"/>
    <col min="13572" max="13572" width="11.28515625" customWidth="1"/>
    <col min="13573" max="13573" width="11.140625" customWidth="1"/>
    <col min="13574" max="13574" width="11.28515625" customWidth="1"/>
    <col min="13575" max="13577" width="8.7109375" customWidth="1"/>
    <col min="13825" max="13825" width="5.42578125" customWidth="1"/>
    <col min="13826" max="13826" width="55" customWidth="1"/>
    <col min="13827" max="13827" width="16.140625" customWidth="1"/>
    <col min="13828" max="13828" width="11.28515625" customWidth="1"/>
    <col min="13829" max="13829" width="11.140625" customWidth="1"/>
    <col min="13830" max="13830" width="11.28515625" customWidth="1"/>
    <col min="13831" max="13833" width="8.7109375" customWidth="1"/>
    <col min="14081" max="14081" width="5.42578125" customWidth="1"/>
    <col min="14082" max="14082" width="55" customWidth="1"/>
    <col min="14083" max="14083" width="16.140625" customWidth="1"/>
    <col min="14084" max="14084" width="11.28515625" customWidth="1"/>
    <col min="14085" max="14085" width="11.140625" customWidth="1"/>
    <col min="14086" max="14086" width="11.28515625" customWidth="1"/>
    <col min="14087" max="14089" width="8.7109375" customWidth="1"/>
    <col min="14337" max="14337" width="5.42578125" customWidth="1"/>
    <col min="14338" max="14338" width="55" customWidth="1"/>
    <col min="14339" max="14339" width="16.140625" customWidth="1"/>
    <col min="14340" max="14340" width="11.28515625" customWidth="1"/>
    <col min="14341" max="14341" width="11.140625" customWidth="1"/>
    <col min="14342" max="14342" width="11.28515625" customWidth="1"/>
    <col min="14343" max="14345" width="8.7109375" customWidth="1"/>
    <col min="14593" max="14593" width="5.42578125" customWidth="1"/>
    <col min="14594" max="14594" width="55" customWidth="1"/>
    <col min="14595" max="14595" width="16.140625" customWidth="1"/>
    <col min="14596" max="14596" width="11.28515625" customWidth="1"/>
    <col min="14597" max="14597" width="11.140625" customWidth="1"/>
    <col min="14598" max="14598" width="11.28515625" customWidth="1"/>
    <col min="14599" max="14601" width="8.7109375" customWidth="1"/>
    <col min="14849" max="14849" width="5.42578125" customWidth="1"/>
    <col min="14850" max="14850" width="55" customWidth="1"/>
    <col min="14851" max="14851" width="16.140625" customWidth="1"/>
    <col min="14852" max="14852" width="11.28515625" customWidth="1"/>
    <col min="14853" max="14853" width="11.140625" customWidth="1"/>
    <col min="14854" max="14854" width="11.28515625" customWidth="1"/>
    <col min="14855" max="14857" width="8.7109375" customWidth="1"/>
    <col min="15105" max="15105" width="5.42578125" customWidth="1"/>
    <col min="15106" max="15106" width="55" customWidth="1"/>
    <col min="15107" max="15107" width="16.140625" customWidth="1"/>
    <col min="15108" max="15108" width="11.28515625" customWidth="1"/>
    <col min="15109" max="15109" width="11.140625" customWidth="1"/>
    <col min="15110" max="15110" width="11.28515625" customWidth="1"/>
    <col min="15111" max="15113" width="8.7109375" customWidth="1"/>
    <col min="15361" max="15361" width="5.42578125" customWidth="1"/>
    <col min="15362" max="15362" width="55" customWidth="1"/>
    <col min="15363" max="15363" width="16.140625" customWidth="1"/>
    <col min="15364" max="15364" width="11.28515625" customWidth="1"/>
    <col min="15365" max="15365" width="11.140625" customWidth="1"/>
    <col min="15366" max="15366" width="11.28515625" customWidth="1"/>
    <col min="15367" max="15369" width="8.7109375" customWidth="1"/>
    <col min="15617" max="15617" width="5.42578125" customWidth="1"/>
    <col min="15618" max="15618" width="55" customWidth="1"/>
    <col min="15619" max="15619" width="16.140625" customWidth="1"/>
    <col min="15620" max="15620" width="11.28515625" customWidth="1"/>
    <col min="15621" max="15621" width="11.140625" customWidth="1"/>
    <col min="15622" max="15622" width="11.28515625" customWidth="1"/>
    <col min="15623" max="15625" width="8.7109375" customWidth="1"/>
    <col min="15873" max="15873" width="5.42578125" customWidth="1"/>
    <col min="15874" max="15874" width="55" customWidth="1"/>
    <col min="15875" max="15875" width="16.140625" customWidth="1"/>
    <col min="15876" max="15876" width="11.28515625" customWidth="1"/>
    <col min="15877" max="15877" width="11.140625" customWidth="1"/>
    <col min="15878" max="15878" width="11.28515625" customWidth="1"/>
    <col min="15879" max="15881" width="8.7109375" customWidth="1"/>
    <col min="16129" max="16129" width="5.42578125" customWidth="1"/>
    <col min="16130" max="16130" width="55" customWidth="1"/>
    <col min="16131" max="16131" width="16.140625" customWidth="1"/>
    <col min="16132" max="16132" width="11.28515625" customWidth="1"/>
    <col min="16133" max="16133" width="11.140625" customWidth="1"/>
    <col min="16134" max="16134" width="11.28515625" customWidth="1"/>
    <col min="16135" max="16137" width="8.7109375" customWidth="1"/>
  </cols>
  <sheetData>
    <row r="1" spans="1:8" s="134" customFormat="1" ht="20.100000000000001" customHeight="1" x14ac:dyDescent="0.25">
      <c r="D1" s="244" t="s">
        <v>472</v>
      </c>
      <c r="E1" s="244"/>
      <c r="F1" s="244"/>
    </row>
    <row r="2" spans="1:8" s="134" customFormat="1" ht="20.100000000000001" customHeight="1" x14ac:dyDescent="0.25">
      <c r="D2" s="40"/>
      <c r="E2" s="109"/>
      <c r="F2" s="136"/>
    </row>
    <row r="3" spans="1:8" s="134" customFormat="1" ht="20.100000000000001" customHeight="1" x14ac:dyDescent="0.25">
      <c r="D3" s="244" t="s">
        <v>519</v>
      </c>
      <c r="E3" s="244"/>
      <c r="F3" s="244"/>
    </row>
    <row r="4" spans="1:8" s="134" customFormat="1" ht="15.75" x14ac:dyDescent="0.25">
      <c r="A4" s="137"/>
      <c r="B4" s="137"/>
      <c r="C4" s="137"/>
      <c r="D4" s="167"/>
      <c r="E4" s="167"/>
      <c r="F4" s="167"/>
    </row>
    <row r="5" spans="1:8" s="134" customFormat="1" ht="20.100000000000001" customHeight="1" x14ac:dyDescent="0.25">
      <c r="A5" s="137"/>
      <c r="B5" s="137"/>
      <c r="C5" s="137"/>
      <c r="D5" s="166"/>
      <c r="E5" s="166"/>
      <c r="F5" s="166"/>
    </row>
    <row r="6" spans="1:8" s="134" customFormat="1" x14ac:dyDescent="0.25">
      <c r="A6" s="137"/>
      <c r="B6" s="137"/>
      <c r="C6" s="137"/>
      <c r="D6" s="139"/>
      <c r="E6" s="139"/>
      <c r="F6" s="139"/>
    </row>
    <row r="7" spans="1:8" s="134" customFormat="1" ht="40.5" customHeight="1" x14ac:dyDescent="0.25">
      <c r="A7" s="204" t="s">
        <v>458</v>
      </c>
      <c r="B7" s="204"/>
      <c r="C7" s="204"/>
      <c r="D7" s="204"/>
      <c r="E7" s="204"/>
      <c r="F7" s="204"/>
      <c r="G7" s="168"/>
    </row>
    <row r="8" spans="1:8" s="134" customFormat="1" ht="41.25" customHeight="1" x14ac:dyDescent="0.25">
      <c r="A8" s="198" t="s">
        <v>459</v>
      </c>
      <c r="B8" s="198"/>
      <c r="C8" s="198"/>
      <c r="D8" s="198"/>
      <c r="E8" s="198"/>
      <c r="F8" s="198"/>
      <c r="G8" s="11"/>
    </row>
    <row r="9" spans="1:8" s="134" customFormat="1" ht="15.75" x14ac:dyDescent="0.25">
      <c r="A9" s="50"/>
      <c r="B9" s="50"/>
      <c r="C9" s="50"/>
      <c r="D9" s="50"/>
      <c r="E9" s="50"/>
      <c r="F9" s="50"/>
      <c r="G9" s="50"/>
    </row>
    <row r="10" spans="1:8" s="134" customFormat="1" ht="45.6" customHeight="1" x14ac:dyDescent="0.25">
      <c r="A10" s="199" t="s">
        <v>3</v>
      </c>
      <c r="B10" s="199" t="s">
        <v>157</v>
      </c>
      <c r="C10" s="199" t="s">
        <v>58</v>
      </c>
      <c r="D10" s="199" t="s">
        <v>6</v>
      </c>
      <c r="E10" s="274" t="s">
        <v>72</v>
      </c>
      <c r="F10" s="205" t="s">
        <v>7</v>
      </c>
      <c r="G10" s="11"/>
    </row>
    <row r="11" spans="1:8" s="134" customFormat="1" ht="45" customHeight="1" x14ac:dyDescent="0.25">
      <c r="A11" s="199"/>
      <c r="B11" s="199"/>
      <c r="C11" s="199"/>
      <c r="D11" s="199"/>
      <c r="E11" s="274"/>
      <c r="F11" s="206"/>
      <c r="G11" s="11"/>
    </row>
    <row r="12" spans="1:8" s="134" customFormat="1" ht="61.5" customHeight="1" x14ac:dyDescent="0.25">
      <c r="A12" s="4" t="s">
        <v>212</v>
      </c>
      <c r="B12" s="16" t="s">
        <v>460</v>
      </c>
      <c r="C12" s="4"/>
      <c r="D12" s="6"/>
      <c r="E12" s="6"/>
      <c r="F12" s="6"/>
      <c r="G12" s="11"/>
    </row>
    <row r="13" spans="1:8" s="134" customFormat="1" ht="15.75" x14ac:dyDescent="0.25">
      <c r="A13" s="4" t="s">
        <v>21</v>
      </c>
      <c r="B13" s="16" t="s">
        <v>461</v>
      </c>
      <c r="C13" s="4" t="s">
        <v>517</v>
      </c>
      <c r="D13" s="6">
        <v>58560.02</v>
      </c>
      <c r="E13" s="6">
        <f>D13*0.22</f>
        <v>12883.204399999999</v>
      </c>
      <c r="F13" s="6">
        <f t="shared" ref="F13:F23" si="0">SUM(D13:E13)</f>
        <v>71443.224399999992</v>
      </c>
      <c r="G13" s="11"/>
      <c r="H13" s="169"/>
    </row>
    <row r="14" spans="1:8" s="134" customFormat="1" ht="15.75" x14ac:dyDescent="0.25">
      <c r="A14" s="4" t="s">
        <v>23</v>
      </c>
      <c r="B14" s="16" t="s">
        <v>462</v>
      </c>
      <c r="C14" s="189" t="s">
        <v>517</v>
      </c>
      <c r="D14" s="6">
        <v>58586.51</v>
      </c>
      <c r="E14" s="6">
        <f t="shared" ref="E14:E23" si="1">D14*0.22</f>
        <v>12889.0322</v>
      </c>
      <c r="F14" s="6">
        <f t="shared" si="0"/>
        <v>71475.542199999996</v>
      </c>
      <c r="G14" s="11"/>
      <c r="H14" s="169"/>
    </row>
    <row r="15" spans="1:8" s="134" customFormat="1" ht="15.75" x14ac:dyDescent="0.25">
      <c r="A15" s="4" t="s">
        <v>25</v>
      </c>
      <c r="B15" s="16" t="s">
        <v>463</v>
      </c>
      <c r="C15" s="189" t="s">
        <v>517</v>
      </c>
      <c r="D15" s="6">
        <v>58600.95</v>
      </c>
      <c r="E15" s="6">
        <f t="shared" si="1"/>
        <v>12892.208999999999</v>
      </c>
      <c r="F15" s="6">
        <f t="shared" si="0"/>
        <v>71493.159</v>
      </c>
      <c r="G15" s="11"/>
      <c r="H15" s="169"/>
    </row>
    <row r="16" spans="1:8" s="134" customFormat="1" ht="15.75" x14ac:dyDescent="0.25">
      <c r="A16" s="4" t="s">
        <v>27</v>
      </c>
      <c r="B16" s="16" t="s">
        <v>464</v>
      </c>
      <c r="C16" s="189" t="s">
        <v>517</v>
      </c>
      <c r="D16" s="6">
        <v>58621.84</v>
      </c>
      <c r="E16" s="6">
        <f t="shared" si="1"/>
        <v>12896.8048</v>
      </c>
      <c r="F16" s="6">
        <f t="shared" si="0"/>
        <v>71518.644799999995</v>
      </c>
      <c r="G16" s="11"/>
      <c r="H16" s="169"/>
    </row>
    <row r="17" spans="1:8" s="134" customFormat="1" ht="15.75" x14ac:dyDescent="0.25">
      <c r="A17" s="4" t="s">
        <v>80</v>
      </c>
      <c r="B17" s="16" t="s">
        <v>465</v>
      </c>
      <c r="C17" s="189" t="s">
        <v>517</v>
      </c>
      <c r="D17" s="6">
        <v>58644.97</v>
      </c>
      <c r="E17" s="6">
        <f t="shared" si="1"/>
        <v>12901.893400000001</v>
      </c>
      <c r="F17" s="6">
        <f t="shared" si="0"/>
        <v>71546.863400000002</v>
      </c>
      <c r="G17" s="11"/>
      <c r="H17" s="169"/>
    </row>
    <row r="18" spans="1:8" s="134" customFormat="1" ht="15.75" x14ac:dyDescent="0.25">
      <c r="A18" s="4" t="s">
        <v>171</v>
      </c>
      <c r="B18" s="16" t="s">
        <v>466</v>
      </c>
      <c r="C18" s="189" t="s">
        <v>517</v>
      </c>
      <c r="D18" s="6">
        <v>58676.09</v>
      </c>
      <c r="E18" s="6">
        <f t="shared" si="1"/>
        <v>12908.739799999999</v>
      </c>
      <c r="F18" s="6">
        <f t="shared" si="0"/>
        <v>71584.829799999992</v>
      </c>
      <c r="G18" s="11"/>
      <c r="H18" s="169"/>
    </row>
    <row r="19" spans="1:8" s="134" customFormat="1" ht="15.75" x14ac:dyDescent="0.25">
      <c r="A19" s="4" t="s">
        <v>172</v>
      </c>
      <c r="B19" s="16" t="s">
        <v>467</v>
      </c>
      <c r="C19" s="189" t="s">
        <v>517</v>
      </c>
      <c r="D19" s="6">
        <v>58956.639999999999</v>
      </c>
      <c r="E19" s="6">
        <f t="shared" si="1"/>
        <v>12970.460800000001</v>
      </c>
      <c r="F19" s="6">
        <f t="shared" si="0"/>
        <v>71927.1008</v>
      </c>
      <c r="G19" s="11"/>
      <c r="H19" s="169"/>
    </row>
    <row r="20" spans="1:8" s="134" customFormat="1" ht="15.75" x14ac:dyDescent="0.25">
      <c r="A20" s="4" t="s">
        <v>173</v>
      </c>
      <c r="B20" s="16" t="s">
        <v>468</v>
      </c>
      <c r="C20" s="189" t="s">
        <v>517</v>
      </c>
      <c r="D20" s="6">
        <v>59123.18</v>
      </c>
      <c r="E20" s="6">
        <f t="shared" si="1"/>
        <v>13007.0996</v>
      </c>
      <c r="F20" s="6">
        <f t="shared" si="0"/>
        <v>72130.279599999994</v>
      </c>
      <c r="G20" s="11"/>
      <c r="H20" s="169"/>
    </row>
    <row r="21" spans="1:8" s="134" customFormat="1" ht="15.75" x14ac:dyDescent="0.25">
      <c r="A21" s="4" t="s">
        <v>174</v>
      </c>
      <c r="B21" s="16" t="s">
        <v>469</v>
      </c>
      <c r="C21" s="189" t="s">
        <v>517</v>
      </c>
      <c r="D21" s="6">
        <v>59550.91</v>
      </c>
      <c r="E21" s="6">
        <f t="shared" si="1"/>
        <v>13101.200200000001</v>
      </c>
      <c r="F21" s="6">
        <f t="shared" si="0"/>
        <v>72652.11020000001</v>
      </c>
      <c r="G21" s="11"/>
      <c r="H21" s="169"/>
    </row>
    <row r="22" spans="1:8" s="134" customFormat="1" ht="31.5" x14ac:dyDescent="0.25">
      <c r="A22" s="4" t="s">
        <v>175</v>
      </c>
      <c r="B22" s="16" t="s">
        <v>470</v>
      </c>
      <c r="C22" s="189" t="s">
        <v>517</v>
      </c>
      <c r="D22" s="6">
        <v>59996.75</v>
      </c>
      <c r="E22" s="6">
        <f t="shared" si="1"/>
        <v>13199.285</v>
      </c>
      <c r="F22" s="6">
        <f t="shared" si="0"/>
        <v>73196.035000000003</v>
      </c>
      <c r="G22" s="11"/>
      <c r="H22" s="169"/>
    </row>
    <row r="23" spans="1:8" s="134" customFormat="1" ht="31.5" x14ac:dyDescent="0.25">
      <c r="A23" s="4" t="s">
        <v>176</v>
      </c>
      <c r="B23" s="16" t="s">
        <v>471</v>
      </c>
      <c r="C23" s="189" t="s">
        <v>517</v>
      </c>
      <c r="D23" s="6">
        <v>60613.53</v>
      </c>
      <c r="E23" s="6">
        <f t="shared" si="1"/>
        <v>13334.9766</v>
      </c>
      <c r="F23" s="6">
        <f t="shared" si="0"/>
        <v>73948.506599999993</v>
      </c>
      <c r="G23" s="11"/>
      <c r="H23" s="169"/>
    </row>
    <row r="24" spans="1:8" s="134" customFormat="1" ht="45.75" customHeight="1" x14ac:dyDescent="0.25">
      <c r="D24" s="157"/>
      <c r="E24" s="157"/>
      <c r="F24" s="157"/>
    </row>
    <row r="25" spans="1:8" s="134" customFormat="1" ht="20.100000000000001" customHeight="1" x14ac:dyDescent="0.25">
      <c r="D25" s="157"/>
      <c r="E25" s="157"/>
      <c r="F25" s="157"/>
    </row>
    <row r="26" spans="1:8" s="134" customFormat="1" ht="20.100000000000001" customHeight="1" x14ac:dyDescent="0.25">
      <c r="D26" s="157"/>
      <c r="E26" s="157"/>
      <c r="F26" s="157"/>
    </row>
    <row r="27" spans="1:8" s="134" customFormat="1" x14ac:dyDescent="0.25">
      <c r="D27" s="157"/>
      <c r="E27" s="157"/>
      <c r="F27" s="157"/>
    </row>
    <row r="28" spans="1:8" s="134" customFormat="1" x14ac:dyDescent="0.25">
      <c r="D28" s="157"/>
      <c r="E28" s="157"/>
      <c r="F28" s="157"/>
    </row>
    <row r="29" spans="1:8" s="134" customFormat="1" x14ac:dyDescent="0.25">
      <c r="D29" s="157"/>
      <c r="E29" s="157"/>
      <c r="F29" s="157"/>
    </row>
    <row r="30" spans="1:8" s="134" customFormat="1" x14ac:dyDescent="0.25">
      <c r="D30" s="157"/>
      <c r="E30" s="157"/>
      <c r="F30" s="157"/>
    </row>
    <row r="31" spans="1:8" s="134" customFormat="1" x14ac:dyDescent="0.25">
      <c r="D31" s="157"/>
      <c r="E31" s="157"/>
      <c r="F31" s="157"/>
    </row>
    <row r="32" spans="1:8" s="134" customFormat="1" x14ac:dyDescent="0.25">
      <c r="D32" s="157"/>
      <c r="E32" s="157"/>
      <c r="F32" s="157"/>
    </row>
    <row r="33" spans="4:6" s="134" customFormat="1" x14ac:dyDescent="0.25">
      <c r="D33" s="157"/>
      <c r="E33" s="157"/>
      <c r="F33" s="157"/>
    </row>
    <row r="34" spans="4:6" s="134" customFormat="1" x14ac:dyDescent="0.25">
      <c r="D34" s="157"/>
      <c r="E34" s="157"/>
      <c r="F34" s="157"/>
    </row>
    <row r="35" spans="4:6" s="134" customFormat="1" x14ac:dyDescent="0.25">
      <c r="D35" s="157"/>
      <c r="E35" s="157"/>
      <c r="F35" s="157"/>
    </row>
    <row r="36" spans="4:6" s="134" customFormat="1" x14ac:dyDescent="0.25">
      <c r="D36" s="157"/>
      <c r="E36" s="157"/>
      <c r="F36" s="157"/>
    </row>
    <row r="37" spans="4:6" s="134" customFormat="1" x14ac:dyDescent="0.25">
      <c r="D37" s="157"/>
      <c r="E37" s="157"/>
      <c r="F37" s="157"/>
    </row>
    <row r="38" spans="4:6" s="134" customFormat="1" x14ac:dyDescent="0.25">
      <c r="D38" s="157"/>
      <c r="E38" s="157"/>
      <c r="F38" s="157"/>
    </row>
    <row r="39" spans="4:6" s="134" customFormat="1" x14ac:dyDescent="0.25">
      <c r="D39" s="157"/>
      <c r="E39" s="157"/>
      <c r="F39" s="157"/>
    </row>
    <row r="40" spans="4:6" s="134" customFormat="1" x14ac:dyDescent="0.25">
      <c r="D40" s="157"/>
      <c r="E40" s="157"/>
      <c r="F40" s="157"/>
    </row>
    <row r="41" spans="4:6" s="134" customFormat="1" x14ac:dyDescent="0.25">
      <c r="D41" s="157"/>
      <c r="E41" s="157"/>
      <c r="F41" s="157"/>
    </row>
    <row r="42" spans="4:6" s="134" customFormat="1" x14ac:dyDescent="0.25">
      <c r="D42" s="157"/>
      <c r="E42" s="157"/>
      <c r="F42" s="157"/>
    </row>
    <row r="43" spans="4:6" s="134" customFormat="1" x14ac:dyDescent="0.25">
      <c r="D43" s="157"/>
      <c r="E43" s="157"/>
      <c r="F43" s="157"/>
    </row>
    <row r="44" spans="4:6" s="134" customFormat="1" x14ac:dyDescent="0.25">
      <c r="D44" s="157"/>
      <c r="E44" s="157"/>
      <c r="F44" s="157"/>
    </row>
    <row r="45" spans="4:6" s="134" customFormat="1" x14ac:dyDescent="0.25">
      <c r="D45" s="157"/>
      <c r="E45" s="157"/>
      <c r="F45" s="157"/>
    </row>
    <row r="46" spans="4:6" s="134" customFormat="1" x14ac:dyDescent="0.25">
      <c r="D46" s="157"/>
      <c r="E46" s="157"/>
      <c r="F46" s="157"/>
    </row>
    <row r="47" spans="4:6" s="134" customFormat="1" x14ac:dyDescent="0.25">
      <c r="D47" s="157"/>
      <c r="E47" s="157"/>
      <c r="F47" s="157"/>
    </row>
    <row r="48" spans="4:6" s="134" customFormat="1" x14ac:dyDescent="0.25">
      <c r="D48" s="157"/>
      <c r="E48" s="157"/>
      <c r="F48" s="157"/>
    </row>
    <row r="49" spans="4:6" s="134" customFormat="1" x14ac:dyDescent="0.25">
      <c r="D49" s="157"/>
      <c r="E49" s="157"/>
      <c r="F49" s="157"/>
    </row>
    <row r="50" spans="4:6" s="134" customFormat="1" x14ac:dyDescent="0.25">
      <c r="D50" s="157"/>
      <c r="E50" s="157"/>
      <c r="F50" s="157"/>
    </row>
    <row r="51" spans="4:6" s="134" customFormat="1" x14ac:dyDescent="0.25">
      <c r="D51" s="157"/>
      <c r="E51" s="157"/>
      <c r="F51" s="157"/>
    </row>
    <row r="52" spans="4:6" s="134" customFormat="1" x14ac:dyDescent="0.25">
      <c r="D52" s="157"/>
      <c r="E52" s="157"/>
      <c r="F52" s="157"/>
    </row>
    <row r="53" spans="4:6" s="134" customFormat="1" x14ac:dyDescent="0.25">
      <c r="D53" s="157"/>
      <c r="E53" s="157"/>
      <c r="F53" s="157"/>
    </row>
    <row r="54" spans="4:6" s="134" customFormat="1" x14ac:dyDescent="0.25">
      <c r="D54" s="157"/>
      <c r="E54" s="157"/>
      <c r="F54" s="157"/>
    </row>
    <row r="55" spans="4:6" s="134" customFormat="1" x14ac:dyDescent="0.25">
      <c r="D55" s="157"/>
      <c r="E55" s="157"/>
      <c r="F55" s="157"/>
    </row>
    <row r="56" spans="4:6" s="134" customFormat="1" x14ac:dyDescent="0.25">
      <c r="D56" s="157"/>
      <c r="E56" s="157"/>
      <c r="F56" s="157"/>
    </row>
    <row r="57" spans="4:6" s="134" customFormat="1" x14ac:dyDescent="0.25">
      <c r="D57" s="157"/>
      <c r="E57" s="157"/>
      <c r="F57" s="157"/>
    </row>
    <row r="58" spans="4:6" s="134" customFormat="1" x14ac:dyDescent="0.25">
      <c r="D58" s="157"/>
      <c r="E58" s="157"/>
      <c r="F58" s="157"/>
    </row>
    <row r="59" spans="4:6" s="134" customFormat="1" x14ac:dyDescent="0.25">
      <c r="D59" s="157"/>
      <c r="E59" s="157"/>
      <c r="F59" s="157"/>
    </row>
    <row r="60" spans="4:6" s="134" customFormat="1" x14ac:dyDescent="0.25">
      <c r="D60" s="157"/>
      <c r="E60" s="157"/>
      <c r="F60" s="157"/>
    </row>
    <row r="61" spans="4:6" s="134" customFormat="1" x14ac:dyDescent="0.25">
      <c r="D61" s="157"/>
      <c r="E61" s="157"/>
      <c r="F61" s="157"/>
    </row>
    <row r="62" spans="4:6" s="134" customFormat="1" x14ac:dyDescent="0.25">
      <c r="D62" s="157"/>
      <c r="E62" s="157"/>
      <c r="F62" s="157"/>
    </row>
    <row r="63" spans="4:6" s="134" customFormat="1" x14ac:dyDescent="0.25">
      <c r="D63" s="157"/>
      <c r="E63" s="157"/>
      <c r="F63" s="157"/>
    </row>
    <row r="64" spans="4:6" s="134" customFormat="1" x14ac:dyDescent="0.25">
      <c r="D64" s="157"/>
      <c r="E64" s="157"/>
      <c r="F64" s="157"/>
    </row>
    <row r="65" spans="4:6" s="134" customFormat="1" x14ac:dyDescent="0.25">
      <c r="D65" s="157"/>
      <c r="E65" s="157"/>
      <c r="F65" s="157"/>
    </row>
    <row r="66" spans="4:6" s="134" customFormat="1" x14ac:dyDescent="0.25">
      <c r="D66" s="157"/>
      <c r="E66" s="157"/>
      <c r="F66" s="157"/>
    </row>
    <row r="67" spans="4:6" s="134" customFormat="1" x14ac:dyDescent="0.25">
      <c r="D67" s="157"/>
      <c r="E67" s="157"/>
      <c r="F67" s="157"/>
    </row>
    <row r="68" spans="4:6" s="134" customFormat="1" x14ac:dyDescent="0.25">
      <c r="D68" s="157"/>
      <c r="E68" s="157"/>
      <c r="F68" s="157"/>
    </row>
    <row r="69" spans="4:6" s="134" customFormat="1" x14ac:dyDescent="0.25">
      <c r="D69" s="157"/>
      <c r="E69" s="157"/>
      <c r="F69" s="157"/>
    </row>
    <row r="70" spans="4:6" s="134" customFormat="1" x14ac:dyDescent="0.25">
      <c r="D70" s="157"/>
      <c r="E70" s="157"/>
      <c r="F70" s="157"/>
    </row>
    <row r="71" spans="4:6" s="134" customFormat="1" x14ac:dyDescent="0.25">
      <c r="D71" s="157"/>
      <c r="E71" s="157"/>
      <c r="F71" s="157"/>
    </row>
    <row r="72" spans="4:6" s="134" customFormat="1" x14ac:dyDescent="0.25">
      <c r="D72" s="157"/>
      <c r="E72" s="157"/>
      <c r="F72" s="157"/>
    </row>
    <row r="73" spans="4:6" s="134" customFormat="1" x14ac:dyDescent="0.25">
      <c r="D73" s="157"/>
      <c r="E73" s="157"/>
      <c r="F73" s="157"/>
    </row>
    <row r="74" spans="4:6" s="134" customFormat="1" x14ac:dyDescent="0.25">
      <c r="D74" s="157"/>
      <c r="E74" s="157"/>
      <c r="F74" s="157"/>
    </row>
    <row r="75" spans="4:6" s="134" customFormat="1" x14ac:dyDescent="0.25">
      <c r="D75" s="157"/>
      <c r="E75" s="157"/>
      <c r="F75" s="157"/>
    </row>
    <row r="76" spans="4:6" s="134" customFormat="1" x14ac:dyDescent="0.25">
      <c r="D76" s="157"/>
      <c r="E76" s="157"/>
      <c r="F76" s="157"/>
    </row>
    <row r="77" spans="4:6" s="134" customFormat="1" x14ac:dyDescent="0.25">
      <c r="D77" s="157"/>
      <c r="E77" s="157"/>
      <c r="F77" s="157"/>
    </row>
    <row r="78" spans="4:6" s="134" customFormat="1" x14ac:dyDescent="0.25">
      <c r="D78" s="157"/>
      <c r="E78" s="157"/>
      <c r="F78" s="157"/>
    </row>
    <row r="79" spans="4:6" s="134" customFormat="1" x14ac:dyDescent="0.25">
      <c r="D79" s="157"/>
      <c r="E79" s="157"/>
      <c r="F79" s="157"/>
    </row>
    <row r="80" spans="4:6" s="134" customFormat="1" x14ac:dyDescent="0.25">
      <c r="D80" s="157"/>
      <c r="E80" s="157"/>
      <c r="F80" s="157"/>
    </row>
    <row r="81" spans="4:6" s="134" customFormat="1" x14ac:dyDescent="0.25">
      <c r="D81" s="157"/>
      <c r="E81" s="157"/>
      <c r="F81" s="157"/>
    </row>
    <row r="82" spans="4:6" s="134" customFormat="1" x14ac:dyDescent="0.25">
      <c r="D82" s="157"/>
      <c r="E82" s="157"/>
      <c r="F82" s="157"/>
    </row>
    <row r="83" spans="4:6" s="134" customFormat="1" x14ac:dyDescent="0.25">
      <c r="D83" s="157"/>
      <c r="E83" s="157"/>
      <c r="F83" s="157"/>
    </row>
    <row r="84" spans="4:6" s="134" customFormat="1" x14ac:dyDescent="0.25">
      <c r="D84" s="157"/>
      <c r="E84" s="157"/>
      <c r="F84" s="157"/>
    </row>
    <row r="85" spans="4:6" s="134" customFormat="1" x14ac:dyDescent="0.25">
      <c r="D85" s="157"/>
      <c r="E85" s="157"/>
      <c r="F85" s="157"/>
    </row>
    <row r="86" spans="4:6" s="134" customFormat="1" x14ac:dyDescent="0.25">
      <c r="D86" s="157"/>
      <c r="E86" s="157"/>
      <c r="F86" s="157"/>
    </row>
    <row r="87" spans="4:6" s="134" customFormat="1" x14ac:dyDescent="0.25">
      <c r="D87" s="157"/>
      <c r="E87" s="157"/>
      <c r="F87" s="157"/>
    </row>
    <row r="88" spans="4:6" s="134" customFormat="1" x14ac:dyDescent="0.25">
      <c r="D88" s="157"/>
      <c r="E88" s="157"/>
      <c r="F88" s="157"/>
    </row>
    <row r="89" spans="4:6" s="134" customFormat="1" x14ac:dyDescent="0.25">
      <c r="D89" s="157"/>
      <c r="E89" s="157"/>
      <c r="F89" s="157"/>
    </row>
    <row r="90" spans="4:6" s="134" customFormat="1" x14ac:dyDescent="0.25">
      <c r="D90" s="157"/>
      <c r="E90" s="157"/>
      <c r="F90" s="157"/>
    </row>
    <row r="91" spans="4:6" s="134" customFormat="1" x14ac:dyDescent="0.25">
      <c r="D91" s="157"/>
      <c r="E91" s="157"/>
      <c r="F91" s="157"/>
    </row>
    <row r="92" spans="4:6" s="134" customFormat="1" x14ac:dyDescent="0.25">
      <c r="D92" s="157"/>
      <c r="E92" s="157"/>
      <c r="F92" s="157"/>
    </row>
    <row r="93" spans="4:6" s="134" customFormat="1" x14ac:dyDescent="0.25">
      <c r="D93" s="157"/>
      <c r="E93" s="157"/>
      <c r="F93" s="157"/>
    </row>
    <row r="94" spans="4:6" s="134" customFormat="1" x14ac:dyDescent="0.25">
      <c r="D94" s="157"/>
      <c r="E94" s="157"/>
      <c r="F94" s="157"/>
    </row>
    <row r="95" spans="4:6" s="134" customFormat="1" x14ac:dyDescent="0.25">
      <c r="D95" s="157"/>
      <c r="E95" s="157"/>
      <c r="F95" s="157"/>
    </row>
    <row r="96" spans="4:6" s="134" customFormat="1" x14ac:dyDescent="0.25">
      <c r="D96" s="157"/>
      <c r="E96" s="157"/>
      <c r="F96" s="157"/>
    </row>
    <row r="97" spans="4:6" s="134" customFormat="1" x14ac:dyDescent="0.25">
      <c r="D97" s="157"/>
      <c r="E97" s="157"/>
      <c r="F97" s="157"/>
    </row>
    <row r="98" spans="4:6" s="134" customFormat="1" x14ac:dyDescent="0.25">
      <c r="D98" s="157"/>
      <c r="E98" s="157"/>
      <c r="F98" s="157"/>
    </row>
    <row r="99" spans="4:6" s="134" customFormat="1" x14ac:dyDescent="0.25">
      <c r="D99" s="157"/>
      <c r="E99" s="157"/>
      <c r="F99" s="157"/>
    </row>
    <row r="100" spans="4:6" s="134" customFormat="1" x14ac:dyDescent="0.25">
      <c r="D100" s="157"/>
      <c r="E100" s="157"/>
      <c r="F100" s="157"/>
    </row>
    <row r="101" spans="4:6" s="134" customFormat="1" x14ac:dyDescent="0.25">
      <c r="D101" s="157"/>
      <c r="E101" s="157"/>
      <c r="F101" s="157"/>
    </row>
    <row r="102" spans="4:6" s="134" customFormat="1" x14ac:dyDescent="0.25">
      <c r="D102" s="157"/>
      <c r="E102" s="157"/>
      <c r="F102" s="157"/>
    </row>
    <row r="103" spans="4:6" s="134" customFormat="1" x14ac:dyDescent="0.25">
      <c r="D103" s="157"/>
      <c r="E103" s="157"/>
      <c r="F103" s="157"/>
    </row>
    <row r="104" spans="4:6" s="134" customFormat="1" x14ac:dyDescent="0.25">
      <c r="D104" s="157"/>
      <c r="E104" s="157"/>
      <c r="F104" s="157"/>
    </row>
    <row r="105" spans="4:6" s="134" customFormat="1" x14ac:dyDescent="0.25">
      <c r="D105" s="157"/>
      <c r="E105" s="157"/>
      <c r="F105" s="157"/>
    </row>
    <row r="106" spans="4:6" s="134" customFormat="1" x14ac:dyDescent="0.25">
      <c r="D106" s="157"/>
      <c r="E106" s="157"/>
      <c r="F106" s="157"/>
    </row>
    <row r="107" spans="4:6" s="134" customFormat="1" x14ac:dyDescent="0.25">
      <c r="D107" s="157"/>
      <c r="E107" s="157"/>
      <c r="F107" s="157"/>
    </row>
    <row r="108" spans="4:6" s="134" customFormat="1" x14ac:dyDescent="0.25">
      <c r="D108" s="157"/>
      <c r="E108" s="157"/>
      <c r="F108" s="157"/>
    </row>
    <row r="109" spans="4:6" s="134" customFormat="1" x14ac:dyDescent="0.25">
      <c r="D109" s="157"/>
      <c r="E109" s="157"/>
      <c r="F109" s="157"/>
    </row>
    <row r="110" spans="4:6" s="134" customFormat="1" x14ac:dyDescent="0.25">
      <c r="D110" s="157"/>
      <c r="E110" s="157"/>
      <c r="F110" s="157"/>
    </row>
    <row r="111" spans="4:6" s="134" customFormat="1" x14ac:dyDescent="0.25">
      <c r="D111" s="157"/>
      <c r="E111" s="157"/>
      <c r="F111" s="157"/>
    </row>
    <row r="112" spans="4:6" s="134" customFormat="1" x14ac:dyDescent="0.25">
      <c r="D112" s="157"/>
      <c r="E112" s="157"/>
      <c r="F112" s="157"/>
    </row>
    <row r="113" spans="4:6" s="134" customFormat="1" x14ac:dyDescent="0.25">
      <c r="D113" s="157"/>
      <c r="E113" s="157"/>
      <c r="F113" s="157"/>
    </row>
    <row r="114" spans="4:6" s="134" customFormat="1" x14ac:dyDescent="0.25">
      <c r="D114" s="157"/>
      <c r="E114" s="157"/>
      <c r="F114" s="157"/>
    </row>
    <row r="115" spans="4:6" s="134" customFormat="1" x14ac:dyDescent="0.25">
      <c r="D115" s="157"/>
      <c r="E115" s="157"/>
      <c r="F115" s="157"/>
    </row>
    <row r="116" spans="4:6" s="134" customFormat="1" x14ac:dyDescent="0.25">
      <c r="D116" s="157"/>
      <c r="E116" s="157"/>
      <c r="F116" s="157"/>
    </row>
    <row r="117" spans="4:6" s="134" customFormat="1" x14ac:dyDescent="0.25">
      <c r="D117" s="157"/>
      <c r="E117" s="157"/>
      <c r="F117" s="157"/>
    </row>
    <row r="118" spans="4:6" s="134" customFormat="1" x14ac:dyDescent="0.25">
      <c r="D118" s="157"/>
      <c r="E118" s="157"/>
      <c r="F118" s="157"/>
    </row>
    <row r="119" spans="4:6" s="134" customFormat="1" x14ac:dyDescent="0.25">
      <c r="D119" s="157"/>
      <c r="E119" s="157"/>
      <c r="F119" s="157"/>
    </row>
    <row r="120" spans="4:6" s="134" customFormat="1" x14ac:dyDescent="0.25">
      <c r="D120" s="157"/>
      <c r="E120" s="157"/>
      <c r="F120" s="157"/>
    </row>
    <row r="121" spans="4:6" s="134" customFormat="1" x14ac:dyDescent="0.25">
      <c r="D121" s="157"/>
      <c r="E121" s="157"/>
      <c r="F121" s="157"/>
    </row>
    <row r="122" spans="4:6" s="134" customFormat="1" x14ac:dyDescent="0.25">
      <c r="D122" s="157"/>
      <c r="E122" s="157"/>
      <c r="F122" s="157"/>
    </row>
    <row r="123" spans="4:6" s="134" customFormat="1" x14ac:dyDescent="0.25">
      <c r="D123" s="157"/>
      <c r="E123" s="157"/>
      <c r="F123" s="157"/>
    </row>
    <row r="124" spans="4:6" s="134" customFormat="1" x14ac:dyDescent="0.25">
      <c r="D124" s="157"/>
      <c r="E124" s="157"/>
      <c r="F124" s="157"/>
    </row>
    <row r="125" spans="4:6" s="134" customFormat="1" x14ac:dyDescent="0.25">
      <c r="D125" s="157"/>
      <c r="E125" s="157"/>
      <c r="F125" s="157"/>
    </row>
    <row r="126" spans="4:6" s="134" customFormat="1" x14ac:dyDescent="0.25">
      <c r="D126" s="157"/>
      <c r="E126" s="157"/>
      <c r="F126" s="157"/>
    </row>
    <row r="127" spans="4:6" s="134" customFormat="1" x14ac:dyDescent="0.25">
      <c r="D127" s="157"/>
      <c r="E127" s="157"/>
      <c r="F127" s="157"/>
    </row>
    <row r="128" spans="4:6" s="134" customFormat="1" x14ac:dyDescent="0.25">
      <c r="D128" s="157"/>
      <c r="E128" s="157"/>
      <c r="F128" s="157"/>
    </row>
    <row r="129" spans="4:6" s="134" customFormat="1" x14ac:dyDescent="0.25">
      <c r="D129" s="157"/>
      <c r="E129" s="157"/>
      <c r="F129" s="157"/>
    </row>
    <row r="130" spans="4:6" s="134" customFormat="1" x14ac:dyDescent="0.25">
      <c r="D130" s="157"/>
      <c r="E130" s="157"/>
      <c r="F130" s="157"/>
    </row>
    <row r="131" spans="4:6" s="134" customFormat="1" x14ac:dyDescent="0.25">
      <c r="D131" s="157"/>
      <c r="E131" s="157"/>
      <c r="F131" s="157"/>
    </row>
    <row r="132" spans="4:6" s="134" customFormat="1" x14ac:dyDescent="0.25">
      <c r="D132" s="157"/>
      <c r="E132" s="157"/>
      <c r="F132" s="157"/>
    </row>
    <row r="133" spans="4:6" s="134" customFormat="1" x14ac:dyDescent="0.25">
      <c r="D133" s="157"/>
      <c r="E133" s="157"/>
      <c r="F133" s="157"/>
    </row>
    <row r="134" spans="4:6" s="134" customFormat="1" x14ac:dyDescent="0.25">
      <c r="D134" s="157"/>
      <c r="E134" s="157"/>
      <c r="F134" s="157"/>
    </row>
    <row r="135" spans="4:6" s="134" customFormat="1" x14ac:dyDescent="0.25">
      <c r="D135" s="157"/>
      <c r="E135" s="157"/>
      <c r="F135" s="157"/>
    </row>
    <row r="136" spans="4:6" s="134" customFormat="1" x14ac:dyDescent="0.25">
      <c r="D136" s="157"/>
      <c r="E136" s="157"/>
      <c r="F136" s="157"/>
    </row>
    <row r="137" spans="4:6" s="134" customFormat="1" x14ac:dyDescent="0.25">
      <c r="D137" s="157"/>
      <c r="E137" s="157"/>
      <c r="F137" s="157"/>
    </row>
    <row r="138" spans="4:6" s="134" customFormat="1" x14ac:dyDescent="0.25">
      <c r="D138" s="157"/>
      <c r="E138" s="157"/>
      <c r="F138" s="157"/>
    </row>
    <row r="139" spans="4:6" s="134" customFormat="1" x14ac:dyDescent="0.25">
      <c r="D139" s="157"/>
      <c r="E139" s="157"/>
      <c r="F139" s="157"/>
    </row>
    <row r="140" spans="4:6" s="134" customFormat="1" x14ac:dyDescent="0.25">
      <c r="D140" s="157"/>
      <c r="E140" s="157"/>
      <c r="F140" s="157"/>
    </row>
    <row r="141" spans="4:6" s="134" customFormat="1" x14ac:dyDescent="0.25">
      <c r="D141" s="157"/>
      <c r="E141" s="157"/>
      <c r="F141" s="157"/>
    </row>
    <row r="142" spans="4:6" s="134" customFormat="1" x14ac:dyDescent="0.25">
      <c r="D142" s="157"/>
      <c r="E142" s="157"/>
      <c r="F142" s="157"/>
    </row>
    <row r="143" spans="4:6" s="134" customFormat="1" x14ac:dyDescent="0.25">
      <c r="D143" s="157"/>
      <c r="E143" s="157"/>
      <c r="F143" s="157"/>
    </row>
    <row r="144" spans="4:6" s="134" customFormat="1" x14ac:dyDescent="0.25">
      <c r="D144" s="157"/>
      <c r="E144" s="157"/>
      <c r="F144" s="157"/>
    </row>
    <row r="145" spans="4:6" s="134" customFormat="1" x14ac:dyDescent="0.25">
      <c r="D145" s="157"/>
      <c r="E145" s="157"/>
      <c r="F145" s="157"/>
    </row>
    <row r="146" spans="4:6" s="134" customFormat="1" x14ac:dyDescent="0.25">
      <c r="D146" s="157"/>
      <c r="E146" s="157"/>
      <c r="F146" s="157"/>
    </row>
    <row r="147" spans="4:6" s="134" customFormat="1" x14ac:dyDescent="0.25">
      <c r="D147" s="157"/>
      <c r="E147" s="157"/>
      <c r="F147" s="157"/>
    </row>
    <row r="148" spans="4:6" s="134" customFormat="1" x14ac:dyDescent="0.25">
      <c r="D148" s="157"/>
      <c r="E148" s="157"/>
      <c r="F148" s="157"/>
    </row>
    <row r="149" spans="4:6" s="134" customFormat="1" x14ac:dyDescent="0.25">
      <c r="D149" s="157"/>
      <c r="E149" s="157"/>
      <c r="F149" s="157"/>
    </row>
    <row r="150" spans="4:6" s="134" customFormat="1" x14ac:dyDescent="0.25">
      <c r="D150" s="157"/>
      <c r="E150" s="157"/>
      <c r="F150" s="157"/>
    </row>
    <row r="151" spans="4:6" s="134" customFormat="1" x14ac:dyDescent="0.25">
      <c r="D151" s="157"/>
      <c r="E151" s="157"/>
      <c r="F151" s="157"/>
    </row>
    <row r="152" spans="4:6" s="134" customFormat="1" x14ac:dyDescent="0.25">
      <c r="D152" s="157"/>
      <c r="E152" s="157"/>
      <c r="F152" s="157"/>
    </row>
    <row r="153" spans="4:6" s="134" customFormat="1" x14ac:dyDescent="0.25">
      <c r="D153" s="157"/>
      <c r="E153" s="157"/>
      <c r="F153" s="157"/>
    </row>
    <row r="154" spans="4:6" s="134" customFormat="1" x14ac:dyDescent="0.25">
      <c r="D154" s="157"/>
      <c r="E154" s="157"/>
      <c r="F154" s="157"/>
    </row>
    <row r="155" spans="4:6" s="134" customFormat="1" x14ac:dyDescent="0.25">
      <c r="D155" s="157"/>
      <c r="E155" s="157"/>
      <c r="F155" s="157"/>
    </row>
    <row r="156" spans="4:6" s="134" customFormat="1" x14ac:dyDescent="0.25">
      <c r="D156" s="157"/>
      <c r="E156" s="157"/>
      <c r="F156" s="157"/>
    </row>
    <row r="157" spans="4:6" s="134" customFormat="1" x14ac:dyDescent="0.25">
      <c r="D157" s="157"/>
      <c r="E157" s="157"/>
      <c r="F157" s="157"/>
    </row>
    <row r="158" spans="4:6" s="134" customFormat="1" x14ac:dyDescent="0.25">
      <c r="D158" s="157"/>
      <c r="E158" s="157"/>
      <c r="F158" s="157"/>
    </row>
    <row r="159" spans="4:6" s="134" customFormat="1" x14ac:dyDescent="0.25">
      <c r="D159" s="157"/>
      <c r="E159" s="157"/>
      <c r="F159" s="157"/>
    </row>
    <row r="160" spans="4:6" s="134" customFormat="1" x14ac:dyDescent="0.25">
      <c r="D160" s="157"/>
      <c r="E160" s="157"/>
      <c r="F160" s="157"/>
    </row>
    <row r="161" spans="4:6" s="134" customFormat="1" x14ac:dyDescent="0.25">
      <c r="D161" s="157"/>
      <c r="E161" s="157"/>
      <c r="F161" s="157"/>
    </row>
    <row r="162" spans="4:6" s="134" customFormat="1" x14ac:dyDescent="0.25">
      <c r="D162" s="157"/>
      <c r="E162" s="157"/>
      <c r="F162" s="157"/>
    </row>
    <row r="163" spans="4:6" s="134" customFormat="1" x14ac:dyDescent="0.25">
      <c r="D163" s="157"/>
      <c r="E163" s="157"/>
      <c r="F163" s="157"/>
    </row>
    <row r="164" spans="4:6" s="134" customFormat="1" x14ac:dyDescent="0.25">
      <c r="D164" s="157"/>
      <c r="E164" s="157"/>
      <c r="F164" s="157"/>
    </row>
    <row r="165" spans="4:6" s="134" customFormat="1" x14ac:dyDescent="0.25">
      <c r="D165" s="157"/>
      <c r="E165" s="157"/>
      <c r="F165" s="157"/>
    </row>
    <row r="166" spans="4:6" s="134" customFormat="1" x14ac:dyDescent="0.25">
      <c r="D166" s="157"/>
      <c r="E166" s="157"/>
      <c r="F166" s="157"/>
    </row>
    <row r="167" spans="4:6" s="134" customFormat="1" x14ac:dyDescent="0.25">
      <c r="D167" s="157"/>
      <c r="E167" s="157"/>
      <c r="F167" s="157"/>
    </row>
    <row r="168" spans="4:6" s="134" customFormat="1" x14ac:dyDescent="0.25">
      <c r="D168" s="157"/>
      <c r="E168" s="157"/>
      <c r="F168" s="157"/>
    </row>
    <row r="169" spans="4:6" s="134" customFormat="1" x14ac:dyDescent="0.25">
      <c r="D169" s="157"/>
      <c r="E169" s="157"/>
      <c r="F169" s="157"/>
    </row>
    <row r="170" spans="4:6" s="134" customFormat="1" x14ac:dyDescent="0.25">
      <c r="D170" s="157"/>
      <c r="E170" s="157"/>
      <c r="F170" s="157"/>
    </row>
    <row r="171" spans="4:6" s="134" customFormat="1" x14ac:dyDescent="0.25">
      <c r="D171" s="157"/>
      <c r="E171" s="157"/>
      <c r="F171" s="157"/>
    </row>
    <row r="172" spans="4:6" s="134" customFormat="1" x14ac:dyDescent="0.25">
      <c r="D172" s="157"/>
      <c r="E172" s="157"/>
      <c r="F172" s="157"/>
    </row>
    <row r="173" spans="4:6" s="134" customFormat="1" x14ac:dyDescent="0.25">
      <c r="D173" s="157"/>
      <c r="E173" s="157"/>
      <c r="F173" s="157"/>
    </row>
    <row r="174" spans="4:6" s="134" customFormat="1" x14ac:dyDescent="0.25">
      <c r="D174" s="157"/>
      <c r="E174" s="157"/>
      <c r="F174" s="157"/>
    </row>
    <row r="175" spans="4:6" s="134" customFormat="1" x14ac:dyDescent="0.25">
      <c r="D175" s="157"/>
      <c r="E175" s="157"/>
      <c r="F175" s="157"/>
    </row>
    <row r="176" spans="4:6" s="134" customFormat="1" x14ac:dyDescent="0.25">
      <c r="D176" s="157"/>
      <c r="E176" s="157"/>
      <c r="F176" s="157"/>
    </row>
    <row r="177" spans="4:6" s="134" customFormat="1" x14ac:dyDescent="0.25">
      <c r="D177" s="157"/>
      <c r="E177" s="157"/>
      <c r="F177" s="157"/>
    </row>
    <row r="178" spans="4:6" s="134" customFormat="1" x14ac:dyDescent="0.25">
      <c r="D178" s="157"/>
      <c r="E178" s="157"/>
      <c r="F178" s="157"/>
    </row>
    <row r="179" spans="4:6" s="134" customFormat="1" x14ac:dyDescent="0.25">
      <c r="D179" s="157"/>
      <c r="E179" s="157"/>
      <c r="F179" s="157"/>
    </row>
    <row r="180" spans="4:6" s="134" customFormat="1" x14ac:dyDescent="0.25">
      <c r="D180" s="157"/>
      <c r="E180" s="157"/>
      <c r="F180" s="157"/>
    </row>
    <row r="181" spans="4:6" s="134" customFormat="1" x14ac:dyDescent="0.25">
      <c r="D181" s="157"/>
      <c r="E181" s="157"/>
      <c r="F181" s="157"/>
    </row>
    <row r="182" spans="4:6" s="134" customFormat="1" x14ac:dyDescent="0.25">
      <c r="D182" s="157"/>
      <c r="E182" s="157"/>
      <c r="F182" s="157"/>
    </row>
    <row r="183" spans="4:6" s="134" customFormat="1" x14ac:dyDescent="0.25">
      <c r="D183" s="157"/>
      <c r="E183" s="157"/>
      <c r="F183" s="157"/>
    </row>
    <row r="184" spans="4:6" s="134" customFormat="1" x14ac:dyDescent="0.25">
      <c r="D184" s="157"/>
      <c r="E184" s="157"/>
      <c r="F184" s="157"/>
    </row>
    <row r="185" spans="4:6" s="134" customFormat="1" x14ac:dyDescent="0.25">
      <c r="D185" s="157"/>
      <c r="E185" s="157"/>
      <c r="F185" s="157"/>
    </row>
    <row r="186" spans="4:6" s="134" customFormat="1" x14ac:dyDescent="0.25">
      <c r="D186" s="157"/>
      <c r="E186" s="157"/>
      <c r="F186" s="157"/>
    </row>
    <row r="187" spans="4:6" s="134" customFormat="1" x14ac:dyDescent="0.25">
      <c r="D187" s="157"/>
      <c r="E187" s="157"/>
      <c r="F187" s="157"/>
    </row>
    <row r="188" spans="4:6" s="134" customFormat="1" x14ac:dyDescent="0.25">
      <c r="D188" s="157"/>
      <c r="E188" s="157"/>
      <c r="F188" s="157"/>
    </row>
    <row r="189" spans="4:6" s="134" customFormat="1" x14ac:dyDescent="0.25">
      <c r="D189" s="157"/>
      <c r="E189" s="157"/>
      <c r="F189" s="157"/>
    </row>
    <row r="190" spans="4:6" s="134" customFormat="1" x14ac:dyDescent="0.25">
      <c r="D190" s="157"/>
      <c r="E190" s="157"/>
      <c r="F190" s="157"/>
    </row>
    <row r="191" spans="4:6" s="134" customFormat="1" x14ac:dyDescent="0.25">
      <c r="D191" s="157"/>
      <c r="E191" s="157"/>
      <c r="F191" s="157"/>
    </row>
    <row r="192" spans="4:6" s="134" customFormat="1" x14ac:dyDescent="0.25">
      <c r="D192" s="157"/>
      <c r="E192" s="157"/>
      <c r="F192" s="157"/>
    </row>
    <row r="193" spans="4:6" s="134" customFormat="1" x14ac:dyDescent="0.25">
      <c r="D193" s="157"/>
      <c r="E193" s="157"/>
      <c r="F193" s="157"/>
    </row>
    <row r="194" spans="4:6" s="134" customFormat="1" x14ac:dyDescent="0.25">
      <c r="D194" s="157"/>
      <c r="E194" s="157"/>
      <c r="F194" s="157"/>
    </row>
    <row r="195" spans="4:6" s="134" customFormat="1" x14ac:dyDescent="0.25">
      <c r="D195" s="157"/>
      <c r="E195" s="157"/>
      <c r="F195" s="157"/>
    </row>
    <row r="196" spans="4:6" s="134" customFormat="1" x14ac:dyDescent="0.25">
      <c r="D196" s="157"/>
      <c r="E196" s="157"/>
      <c r="F196" s="157"/>
    </row>
    <row r="197" spans="4:6" s="134" customFormat="1" x14ac:dyDescent="0.25">
      <c r="D197" s="157"/>
      <c r="E197" s="157"/>
      <c r="F197" s="157"/>
    </row>
    <row r="198" spans="4:6" s="134" customFormat="1" x14ac:dyDescent="0.25">
      <c r="D198" s="157"/>
      <c r="E198" s="157"/>
      <c r="F198" s="157"/>
    </row>
    <row r="199" spans="4:6" s="134" customFormat="1" x14ac:dyDescent="0.25">
      <c r="D199" s="157"/>
      <c r="E199" s="157"/>
      <c r="F199" s="157"/>
    </row>
    <row r="200" spans="4:6" s="134" customFormat="1" x14ac:dyDescent="0.25">
      <c r="D200" s="157"/>
      <c r="E200" s="157"/>
      <c r="F200" s="157"/>
    </row>
    <row r="201" spans="4:6" s="134" customFormat="1" x14ac:dyDescent="0.25">
      <c r="D201" s="157"/>
      <c r="E201" s="157"/>
      <c r="F201" s="157"/>
    </row>
    <row r="202" spans="4:6" s="134" customFormat="1" x14ac:dyDescent="0.25">
      <c r="D202" s="157"/>
      <c r="E202" s="157"/>
      <c r="F202" s="157"/>
    </row>
    <row r="203" spans="4:6" s="134" customFormat="1" x14ac:dyDescent="0.25">
      <c r="D203" s="157"/>
      <c r="E203" s="157"/>
      <c r="F203" s="157"/>
    </row>
    <row r="204" spans="4:6" s="134" customFormat="1" x14ac:dyDescent="0.25">
      <c r="D204" s="157"/>
      <c r="E204" s="157"/>
      <c r="F204" s="157"/>
    </row>
    <row r="205" spans="4:6" s="134" customFormat="1" x14ac:dyDescent="0.25">
      <c r="D205" s="157"/>
      <c r="E205" s="157"/>
      <c r="F205" s="157"/>
    </row>
    <row r="206" spans="4:6" s="134" customFormat="1" x14ac:dyDescent="0.25">
      <c r="D206" s="157"/>
      <c r="E206" s="157"/>
      <c r="F206" s="157"/>
    </row>
    <row r="207" spans="4:6" s="134" customFormat="1" x14ac:dyDescent="0.25">
      <c r="D207" s="157"/>
      <c r="E207" s="157"/>
      <c r="F207" s="157"/>
    </row>
    <row r="208" spans="4:6" s="134" customFormat="1" x14ac:dyDescent="0.25">
      <c r="D208" s="157"/>
      <c r="E208" s="157"/>
      <c r="F208" s="157"/>
    </row>
    <row r="209" spans="4:6" s="134" customFormat="1" x14ac:dyDescent="0.25">
      <c r="D209" s="157"/>
      <c r="E209" s="157"/>
      <c r="F209" s="157"/>
    </row>
    <row r="210" spans="4:6" s="134" customFormat="1" x14ac:dyDescent="0.25">
      <c r="D210" s="157"/>
      <c r="E210" s="157"/>
      <c r="F210" s="157"/>
    </row>
    <row r="211" spans="4:6" s="134" customFormat="1" x14ac:dyDescent="0.25">
      <c r="D211" s="157"/>
      <c r="E211" s="157"/>
      <c r="F211" s="157"/>
    </row>
    <row r="212" spans="4:6" s="134" customFormat="1" x14ac:dyDescent="0.25">
      <c r="D212" s="157"/>
      <c r="E212" s="157"/>
      <c r="F212" s="157"/>
    </row>
    <row r="213" spans="4:6" s="134" customFormat="1" x14ac:dyDescent="0.25">
      <c r="D213" s="157"/>
      <c r="E213" s="157"/>
      <c r="F213" s="157"/>
    </row>
    <row r="214" spans="4:6" s="134" customFormat="1" x14ac:dyDescent="0.25">
      <c r="D214" s="157"/>
      <c r="E214" s="157"/>
      <c r="F214" s="157"/>
    </row>
    <row r="215" spans="4:6" s="134" customFormat="1" x14ac:dyDescent="0.25">
      <c r="D215" s="157"/>
      <c r="E215" s="157"/>
      <c r="F215" s="157"/>
    </row>
    <row r="216" spans="4:6" s="134" customFormat="1" x14ac:dyDescent="0.25">
      <c r="D216" s="157"/>
      <c r="E216" s="157"/>
      <c r="F216" s="157"/>
    </row>
    <row r="217" spans="4:6" s="134" customFormat="1" x14ac:dyDescent="0.25">
      <c r="D217" s="157"/>
      <c r="E217" s="157"/>
      <c r="F217" s="157"/>
    </row>
    <row r="218" spans="4:6" s="134" customFormat="1" x14ac:dyDescent="0.25">
      <c r="D218" s="157"/>
      <c r="E218" s="157"/>
      <c r="F218" s="157"/>
    </row>
    <row r="219" spans="4:6" s="134" customFormat="1" x14ac:dyDescent="0.25">
      <c r="D219" s="157"/>
      <c r="E219" s="157"/>
      <c r="F219" s="157"/>
    </row>
    <row r="220" spans="4:6" s="134" customFormat="1" x14ac:dyDescent="0.25">
      <c r="D220" s="157"/>
      <c r="E220" s="157"/>
      <c r="F220" s="157"/>
    </row>
    <row r="221" spans="4:6" s="134" customFormat="1" x14ac:dyDescent="0.25">
      <c r="D221" s="157"/>
      <c r="E221" s="157"/>
      <c r="F221" s="157"/>
    </row>
    <row r="222" spans="4:6" s="134" customFormat="1" x14ac:dyDescent="0.25">
      <c r="D222" s="157"/>
      <c r="E222" s="157"/>
      <c r="F222" s="157"/>
    </row>
    <row r="223" spans="4:6" s="134" customFormat="1" x14ac:dyDescent="0.25">
      <c r="D223" s="157"/>
      <c r="E223" s="157"/>
      <c r="F223" s="157"/>
    </row>
    <row r="224" spans="4:6" s="134" customFormat="1" x14ac:dyDescent="0.25">
      <c r="D224" s="157"/>
      <c r="E224" s="157"/>
      <c r="F224" s="157"/>
    </row>
    <row r="225" spans="4:6" s="134" customFormat="1" x14ac:dyDescent="0.25">
      <c r="D225" s="157"/>
      <c r="E225" s="157"/>
      <c r="F225" s="157"/>
    </row>
    <row r="226" spans="4:6" s="134" customFormat="1" x14ac:dyDescent="0.25">
      <c r="D226" s="157"/>
      <c r="E226" s="157"/>
      <c r="F226" s="157"/>
    </row>
    <row r="227" spans="4:6" s="134" customFormat="1" x14ac:dyDescent="0.25">
      <c r="D227" s="157"/>
      <c r="E227" s="157"/>
      <c r="F227" s="157"/>
    </row>
    <row r="228" spans="4:6" s="134" customFormat="1" x14ac:dyDescent="0.25">
      <c r="D228" s="157"/>
      <c r="E228" s="157"/>
      <c r="F228" s="157"/>
    </row>
    <row r="229" spans="4:6" s="134" customFormat="1" x14ac:dyDescent="0.25">
      <c r="D229" s="157"/>
      <c r="E229" s="157"/>
      <c r="F229" s="157"/>
    </row>
    <row r="230" spans="4:6" s="134" customFormat="1" x14ac:dyDescent="0.25">
      <c r="D230" s="157"/>
      <c r="E230" s="157"/>
      <c r="F230" s="157"/>
    </row>
    <row r="231" spans="4:6" s="134" customFormat="1" x14ac:dyDescent="0.25">
      <c r="D231" s="157"/>
      <c r="E231" s="157"/>
      <c r="F231" s="157"/>
    </row>
    <row r="232" spans="4:6" s="134" customFormat="1" x14ac:dyDescent="0.25">
      <c r="D232" s="157"/>
      <c r="E232" s="157"/>
      <c r="F232" s="157"/>
    </row>
    <row r="233" spans="4:6" s="134" customFormat="1" x14ac:dyDescent="0.25">
      <c r="D233" s="157"/>
      <c r="E233" s="157"/>
      <c r="F233" s="157"/>
    </row>
    <row r="234" spans="4:6" s="134" customFormat="1" x14ac:dyDescent="0.25">
      <c r="D234" s="157"/>
      <c r="E234" s="157"/>
      <c r="F234" s="157"/>
    </row>
    <row r="235" spans="4:6" s="134" customFormat="1" x14ac:dyDescent="0.25">
      <c r="D235" s="157"/>
      <c r="E235" s="157"/>
      <c r="F235" s="157"/>
    </row>
    <row r="236" spans="4:6" s="134" customFormat="1" x14ac:dyDescent="0.25">
      <c r="D236" s="157"/>
      <c r="E236" s="157"/>
      <c r="F236" s="157"/>
    </row>
    <row r="237" spans="4:6" s="134" customFormat="1" x14ac:dyDescent="0.25">
      <c r="D237" s="157"/>
      <c r="E237" s="157"/>
      <c r="F237" s="157"/>
    </row>
    <row r="238" spans="4:6" s="134" customFormat="1" x14ac:dyDescent="0.25">
      <c r="D238" s="157"/>
      <c r="E238" s="157"/>
      <c r="F238" s="157"/>
    </row>
    <row r="239" spans="4:6" s="134" customFormat="1" x14ac:dyDescent="0.25">
      <c r="D239" s="157"/>
      <c r="E239" s="157"/>
      <c r="F239" s="157"/>
    </row>
    <row r="240" spans="4:6" s="134" customFormat="1" x14ac:dyDescent="0.25">
      <c r="D240" s="157"/>
      <c r="E240" s="157"/>
      <c r="F240" s="157"/>
    </row>
    <row r="241" spans="4:6" s="134" customFormat="1" x14ac:dyDescent="0.25">
      <c r="D241" s="157"/>
      <c r="E241" s="157"/>
      <c r="F241" s="157"/>
    </row>
    <row r="242" spans="4:6" s="134" customFormat="1" x14ac:dyDescent="0.25">
      <c r="D242" s="157"/>
      <c r="E242" s="157"/>
      <c r="F242" s="157"/>
    </row>
    <row r="243" spans="4:6" s="134" customFormat="1" x14ac:dyDescent="0.25">
      <c r="D243" s="157"/>
      <c r="E243" s="157"/>
      <c r="F243" s="157"/>
    </row>
    <row r="244" spans="4:6" s="134" customFormat="1" x14ac:dyDescent="0.25">
      <c r="D244" s="157"/>
      <c r="E244" s="157"/>
      <c r="F244" s="157"/>
    </row>
    <row r="245" spans="4:6" s="134" customFormat="1" x14ac:dyDescent="0.25">
      <c r="D245" s="157"/>
      <c r="E245" s="157"/>
      <c r="F245" s="157"/>
    </row>
    <row r="246" spans="4:6" s="134" customFormat="1" x14ac:dyDescent="0.25">
      <c r="D246" s="157"/>
      <c r="E246" s="157"/>
      <c r="F246" s="157"/>
    </row>
    <row r="247" spans="4:6" s="134" customFormat="1" x14ac:dyDescent="0.25">
      <c r="D247" s="157"/>
      <c r="E247" s="157"/>
      <c r="F247" s="157"/>
    </row>
    <row r="248" spans="4:6" s="134" customFormat="1" x14ac:dyDescent="0.25">
      <c r="D248" s="157"/>
      <c r="E248" s="157"/>
      <c r="F248" s="157"/>
    </row>
    <row r="249" spans="4:6" s="134" customFormat="1" x14ac:dyDescent="0.25">
      <c r="D249" s="157"/>
      <c r="E249" s="157"/>
      <c r="F249" s="157"/>
    </row>
    <row r="250" spans="4:6" s="134" customFormat="1" x14ac:dyDescent="0.25">
      <c r="D250" s="157"/>
      <c r="E250" s="157"/>
      <c r="F250" s="157"/>
    </row>
    <row r="251" spans="4:6" s="134" customFormat="1" x14ac:dyDescent="0.25">
      <c r="D251" s="157"/>
      <c r="E251" s="157"/>
      <c r="F251" s="157"/>
    </row>
    <row r="252" spans="4:6" s="134" customFormat="1" x14ac:dyDescent="0.25">
      <c r="D252" s="157"/>
      <c r="E252" s="157"/>
      <c r="F252" s="157"/>
    </row>
    <row r="253" spans="4:6" s="134" customFormat="1" x14ac:dyDescent="0.25">
      <c r="D253" s="157"/>
      <c r="E253" s="157"/>
      <c r="F253" s="157"/>
    </row>
    <row r="254" spans="4:6" s="134" customFormat="1" x14ac:dyDescent="0.25">
      <c r="D254" s="157"/>
      <c r="E254" s="157"/>
      <c r="F254" s="157"/>
    </row>
    <row r="255" spans="4:6" s="134" customFormat="1" x14ac:dyDescent="0.25">
      <c r="D255" s="157"/>
      <c r="E255" s="157"/>
      <c r="F255" s="157"/>
    </row>
    <row r="256" spans="4:6" s="134" customFormat="1" x14ac:dyDescent="0.25">
      <c r="D256" s="157"/>
      <c r="E256" s="157"/>
      <c r="F256" s="157"/>
    </row>
    <row r="257" spans="4:6" s="134" customFormat="1" x14ac:dyDescent="0.25">
      <c r="D257" s="157"/>
      <c r="E257" s="157"/>
      <c r="F257" s="157"/>
    </row>
    <row r="258" spans="4:6" s="134" customFormat="1" x14ac:dyDescent="0.25">
      <c r="D258" s="157"/>
      <c r="E258" s="157"/>
      <c r="F258" s="157"/>
    </row>
    <row r="259" spans="4:6" s="134" customFormat="1" x14ac:dyDescent="0.25">
      <c r="D259" s="157"/>
      <c r="E259" s="157"/>
      <c r="F259" s="157"/>
    </row>
    <row r="260" spans="4:6" s="134" customFormat="1" x14ac:dyDescent="0.25">
      <c r="D260" s="157"/>
      <c r="E260" s="157"/>
      <c r="F260" s="157"/>
    </row>
    <row r="261" spans="4:6" s="134" customFormat="1" x14ac:dyDescent="0.25">
      <c r="D261" s="157"/>
      <c r="E261" s="157"/>
      <c r="F261" s="157"/>
    </row>
    <row r="262" spans="4:6" s="134" customFormat="1" x14ac:dyDescent="0.25">
      <c r="D262" s="157"/>
      <c r="E262" s="157"/>
      <c r="F262" s="157"/>
    </row>
    <row r="263" spans="4:6" s="134" customFormat="1" x14ac:dyDescent="0.25">
      <c r="D263" s="157"/>
      <c r="E263" s="157"/>
      <c r="F263" s="157"/>
    </row>
    <row r="264" spans="4:6" s="134" customFormat="1" x14ac:dyDescent="0.25">
      <c r="D264" s="157"/>
      <c r="E264" s="157"/>
      <c r="F264" s="157"/>
    </row>
    <row r="265" spans="4:6" s="134" customFormat="1" x14ac:dyDescent="0.25">
      <c r="D265" s="157"/>
      <c r="E265" s="157"/>
      <c r="F265" s="157"/>
    </row>
    <row r="266" spans="4:6" s="134" customFormat="1" x14ac:dyDescent="0.25">
      <c r="D266" s="157"/>
      <c r="E266" s="157"/>
      <c r="F266" s="157"/>
    </row>
    <row r="267" spans="4:6" s="134" customFormat="1" x14ac:dyDescent="0.25">
      <c r="D267" s="157"/>
      <c r="E267" s="157"/>
      <c r="F267" s="157"/>
    </row>
    <row r="268" spans="4:6" s="134" customFormat="1" x14ac:dyDescent="0.25">
      <c r="D268" s="157"/>
      <c r="E268" s="157"/>
      <c r="F268" s="157"/>
    </row>
    <row r="269" spans="4:6" s="134" customFormat="1" x14ac:dyDescent="0.25">
      <c r="D269" s="157"/>
      <c r="E269" s="157"/>
      <c r="F269" s="157"/>
    </row>
    <row r="270" spans="4:6" s="134" customFormat="1" x14ac:dyDescent="0.25">
      <c r="D270" s="157"/>
      <c r="E270" s="157"/>
      <c r="F270" s="157"/>
    </row>
    <row r="271" spans="4:6" s="134" customFormat="1" x14ac:dyDescent="0.25">
      <c r="D271" s="157"/>
      <c r="E271" s="157"/>
      <c r="F271" s="157"/>
    </row>
    <row r="272" spans="4:6" s="134" customFormat="1" x14ac:dyDescent="0.25">
      <c r="D272" s="157"/>
      <c r="E272" s="157"/>
      <c r="F272" s="157"/>
    </row>
    <row r="273" spans="4:6" s="134" customFormat="1" x14ac:dyDescent="0.25">
      <c r="D273" s="157"/>
      <c r="E273" s="157"/>
      <c r="F273" s="157"/>
    </row>
    <row r="274" spans="4:6" s="134" customFormat="1" x14ac:dyDescent="0.25">
      <c r="D274" s="157"/>
      <c r="E274" s="157"/>
      <c r="F274" s="157"/>
    </row>
    <row r="275" spans="4:6" s="134" customFormat="1" x14ac:dyDescent="0.25">
      <c r="D275" s="157"/>
      <c r="E275" s="157"/>
      <c r="F275" s="157"/>
    </row>
    <row r="276" spans="4:6" s="134" customFormat="1" x14ac:dyDescent="0.25">
      <c r="D276" s="157"/>
      <c r="E276" s="157"/>
      <c r="F276" s="157"/>
    </row>
    <row r="277" spans="4:6" s="134" customFormat="1" x14ac:dyDescent="0.25">
      <c r="D277" s="157"/>
      <c r="E277" s="157"/>
      <c r="F277" s="157"/>
    </row>
    <row r="278" spans="4:6" s="134" customFormat="1" x14ac:dyDescent="0.25">
      <c r="D278" s="157"/>
      <c r="E278" s="157"/>
      <c r="F278" s="157"/>
    </row>
    <row r="279" spans="4:6" s="134" customFormat="1" x14ac:dyDescent="0.25">
      <c r="D279" s="157"/>
      <c r="E279" s="157"/>
      <c r="F279" s="157"/>
    </row>
    <row r="280" spans="4:6" s="134" customFormat="1" x14ac:dyDescent="0.25">
      <c r="D280" s="157"/>
      <c r="E280" s="157"/>
      <c r="F280" s="157"/>
    </row>
    <row r="281" spans="4:6" s="134" customFormat="1" x14ac:dyDescent="0.25">
      <c r="D281" s="157"/>
      <c r="E281" s="157"/>
      <c r="F281" s="157"/>
    </row>
    <row r="282" spans="4:6" s="134" customFormat="1" x14ac:dyDescent="0.25">
      <c r="D282" s="157"/>
      <c r="E282" s="157"/>
      <c r="F282" s="157"/>
    </row>
    <row r="283" spans="4:6" s="134" customFormat="1" x14ac:dyDescent="0.25">
      <c r="D283" s="157"/>
      <c r="E283" s="157"/>
      <c r="F283" s="157"/>
    </row>
    <row r="284" spans="4:6" s="134" customFormat="1" x14ac:dyDescent="0.25">
      <c r="D284" s="157"/>
      <c r="E284" s="157"/>
      <c r="F284" s="157"/>
    </row>
    <row r="285" spans="4:6" s="134" customFormat="1" x14ac:dyDescent="0.25">
      <c r="D285" s="157"/>
      <c r="E285" s="157"/>
      <c r="F285" s="157"/>
    </row>
    <row r="286" spans="4:6" s="134" customFormat="1" x14ac:dyDescent="0.25">
      <c r="D286" s="157"/>
      <c r="E286" s="157"/>
      <c r="F286" s="157"/>
    </row>
    <row r="287" spans="4:6" s="134" customFormat="1" x14ac:dyDescent="0.25">
      <c r="D287" s="157"/>
      <c r="E287" s="157"/>
      <c r="F287" s="157"/>
    </row>
    <row r="288" spans="4:6" s="134" customFormat="1" x14ac:dyDescent="0.25">
      <c r="D288" s="157"/>
      <c r="E288" s="157"/>
      <c r="F288" s="157"/>
    </row>
    <row r="289" spans="4:6" s="134" customFormat="1" x14ac:dyDescent="0.25">
      <c r="D289" s="157"/>
      <c r="E289" s="157"/>
      <c r="F289" s="157"/>
    </row>
    <row r="290" spans="4:6" s="134" customFormat="1" x14ac:dyDescent="0.25">
      <c r="D290" s="157"/>
      <c r="E290" s="157"/>
      <c r="F290" s="157"/>
    </row>
    <row r="291" spans="4:6" s="134" customFormat="1" x14ac:dyDescent="0.25">
      <c r="D291" s="157"/>
      <c r="E291" s="157"/>
      <c r="F291" s="157"/>
    </row>
    <row r="292" spans="4:6" s="134" customFormat="1" x14ac:dyDescent="0.25">
      <c r="D292" s="157"/>
      <c r="E292" s="157"/>
      <c r="F292" s="157"/>
    </row>
    <row r="293" spans="4:6" s="134" customFormat="1" x14ac:dyDescent="0.25">
      <c r="D293" s="157"/>
      <c r="E293" s="157"/>
      <c r="F293" s="157"/>
    </row>
    <row r="294" spans="4:6" s="134" customFormat="1" x14ac:dyDescent="0.25">
      <c r="D294" s="157"/>
      <c r="E294" s="157"/>
      <c r="F294" s="157"/>
    </row>
    <row r="295" spans="4:6" s="134" customFormat="1" x14ac:dyDescent="0.25">
      <c r="D295" s="157"/>
      <c r="E295" s="157"/>
      <c r="F295" s="157"/>
    </row>
    <row r="296" spans="4:6" s="134" customFormat="1" x14ac:dyDescent="0.25">
      <c r="D296" s="157"/>
      <c r="E296" s="157"/>
      <c r="F296" s="157"/>
    </row>
    <row r="297" spans="4:6" s="134" customFormat="1" x14ac:dyDescent="0.25">
      <c r="D297" s="157"/>
      <c r="E297" s="157"/>
      <c r="F297" s="157"/>
    </row>
    <row r="298" spans="4:6" s="134" customFormat="1" x14ac:dyDescent="0.25">
      <c r="D298" s="157"/>
      <c r="E298" s="157"/>
      <c r="F298" s="157"/>
    </row>
    <row r="299" spans="4:6" s="134" customFormat="1" x14ac:dyDescent="0.25">
      <c r="D299" s="157"/>
      <c r="E299" s="157"/>
      <c r="F299" s="157"/>
    </row>
    <row r="300" spans="4:6" s="134" customFormat="1" x14ac:dyDescent="0.25">
      <c r="D300" s="157"/>
      <c r="E300" s="157"/>
      <c r="F300" s="157"/>
    </row>
    <row r="301" spans="4:6" s="134" customFormat="1" x14ac:dyDescent="0.25">
      <c r="D301" s="157"/>
      <c r="E301" s="157"/>
      <c r="F301" s="157"/>
    </row>
    <row r="302" spans="4:6" s="134" customFormat="1" x14ac:dyDescent="0.25">
      <c r="D302" s="157"/>
      <c r="E302" s="157"/>
      <c r="F302" s="157"/>
    </row>
    <row r="303" spans="4:6" s="134" customFormat="1" x14ac:dyDescent="0.25">
      <c r="D303" s="157"/>
      <c r="E303" s="157"/>
      <c r="F303" s="157"/>
    </row>
    <row r="304" spans="4:6" s="134" customFormat="1" x14ac:dyDescent="0.25">
      <c r="D304" s="157"/>
      <c r="E304" s="157"/>
      <c r="F304" s="157"/>
    </row>
    <row r="305" spans="4:6" s="134" customFormat="1" x14ac:dyDescent="0.25">
      <c r="D305" s="157"/>
      <c r="E305" s="157"/>
      <c r="F305" s="157"/>
    </row>
    <row r="306" spans="4:6" s="134" customFormat="1" x14ac:dyDescent="0.25">
      <c r="D306" s="157"/>
      <c r="E306" s="157"/>
      <c r="F306" s="157"/>
    </row>
    <row r="307" spans="4:6" s="134" customFormat="1" x14ac:dyDescent="0.25">
      <c r="D307" s="157"/>
      <c r="E307" s="157"/>
      <c r="F307" s="157"/>
    </row>
    <row r="308" spans="4:6" s="134" customFormat="1" x14ac:dyDescent="0.25">
      <c r="D308" s="157"/>
      <c r="E308" s="157"/>
      <c r="F308" s="157"/>
    </row>
    <row r="309" spans="4:6" s="134" customFormat="1" x14ac:dyDescent="0.25">
      <c r="D309" s="157"/>
      <c r="E309" s="157"/>
      <c r="F309" s="157"/>
    </row>
    <row r="310" spans="4:6" s="134" customFormat="1" x14ac:dyDescent="0.25">
      <c r="D310" s="157"/>
      <c r="E310" s="157"/>
      <c r="F310" s="157"/>
    </row>
    <row r="311" spans="4:6" s="134" customFormat="1" x14ac:dyDescent="0.25">
      <c r="D311" s="157"/>
      <c r="E311" s="157"/>
      <c r="F311" s="157"/>
    </row>
    <row r="312" spans="4:6" s="134" customFormat="1" x14ac:dyDescent="0.25">
      <c r="D312" s="157"/>
      <c r="E312" s="157"/>
      <c r="F312" s="157"/>
    </row>
    <row r="313" spans="4:6" s="134" customFormat="1" x14ac:dyDescent="0.25">
      <c r="D313" s="157"/>
      <c r="E313" s="157"/>
      <c r="F313" s="157"/>
    </row>
    <row r="314" spans="4:6" s="134" customFormat="1" x14ac:dyDescent="0.25">
      <c r="D314" s="157"/>
      <c r="E314" s="157"/>
      <c r="F314" s="157"/>
    </row>
    <row r="315" spans="4:6" s="134" customFormat="1" x14ac:dyDescent="0.25">
      <c r="D315" s="157"/>
      <c r="E315" s="157"/>
      <c r="F315" s="157"/>
    </row>
    <row r="316" spans="4:6" s="134" customFormat="1" x14ac:dyDescent="0.25">
      <c r="D316" s="157"/>
      <c r="E316" s="157"/>
      <c r="F316" s="157"/>
    </row>
    <row r="317" spans="4:6" s="134" customFormat="1" x14ac:dyDescent="0.25">
      <c r="D317" s="157"/>
      <c r="E317" s="157"/>
      <c r="F317" s="157"/>
    </row>
    <row r="318" spans="4:6" s="134" customFormat="1" x14ac:dyDescent="0.25">
      <c r="D318" s="157"/>
      <c r="E318" s="157"/>
      <c r="F318" s="157"/>
    </row>
    <row r="319" spans="4:6" s="134" customFormat="1" x14ac:dyDescent="0.25">
      <c r="D319" s="157"/>
      <c r="E319" s="157"/>
      <c r="F319" s="157"/>
    </row>
    <row r="320" spans="4:6" s="134" customFormat="1" x14ac:dyDescent="0.25">
      <c r="D320" s="157"/>
      <c r="E320" s="157"/>
      <c r="F320" s="157"/>
    </row>
    <row r="321" spans="4:6" s="134" customFormat="1" x14ac:dyDescent="0.25">
      <c r="D321" s="157"/>
      <c r="E321" s="157"/>
      <c r="F321" s="157"/>
    </row>
    <row r="322" spans="4:6" s="134" customFormat="1" x14ac:dyDescent="0.25">
      <c r="D322" s="157"/>
      <c r="E322" s="157"/>
      <c r="F322" s="157"/>
    </row>
    <row r="323" spans="4:6" s="134" customFormat="1" x14ac:dyDescent="0.25">
      <c r="D323" s="157"/>
      <c r="E323" s="157"/>
      <c r="F323" s="157"/>
    </row>
    <row r="324" spans="4:6" s="134" customFormat="1" x14ac:dyDescent="0.25">
      <c r="D324" s="157"/>
      <c r="E324" s="157"/>
      <c r="F324" s="157"/>
    </row>
    <row r="325" spans="4:6" s="134" customFormat="1" x14ac:dyDescent="0.25">
      <c r="D325" s="157"/>
      <c r="E325" s="157"/>
      <c r="F325" s="157"/>
    </row>
    <row r="326" spans="4:6" s="134" customFormat="1" x14ac:dyDescent="0.25">
      <c r="D326" s="157"/>
      <c r="E326" s="157"/>
      <c r="F326" s="157"/>
    </row>
    <row r="327" spans="4:6" s="134" customFormat="1" x14ac:dyDescent="0.25">
      <c r="D327" s="157"/>
      <c r="E327" s="157"/>
      <c r="F327" s="157"/>
    </row>
    <row r="328" spans="4:6" s="134" customFormat="1" x14ac:dyDescent="0.25">
      <c r="D328" s="157"/>
      <c r="E328" s="157"/>
      <c r="F328" s="157"/>
    </row>
    <row r="329" spans="4:6" s="134" customFormat="1" x14ac:dyDescent="0.25">
      <c r="D329" s="157"/>
      <c r="E329" s="157"/>
      <c r="F329" s="157"/>
    </row>
    <row r="330" spans="4:6" s="134" customFormat="1" x14ac:dyDescent="0.25">
      <c r="D330" s="157"/>
      <c r="E330" s="157"/>
      <c r="F330" s="157"/>
    </row>
    <row r="331" spans="4:6" s="134" customFormat="1" x14ac:dyDescent="0.25">
      <c r="D331" s="157"/>
      <c r="E331" s="157"/>
      <c r="F331" s="157"/>
    </row>
    <row r="332" spans="4:6" s="134" customFormat="1" x14ac:dyDescent="0.25">
      <c r="D332" s="157"/>
      <c r="E332" s="157"/>
      <c r="F332" s="157"/>
    </row>
    <row r="333" spans="4:6" s="134" customFormat="1" x14ac:dyDescent="0.25">
      <c r="D333" s="157"/>
      <c r="E333" s="157"/>
      <c r="F333" s="157"/>
    </row>
    <row r="334" spans="4:6" s="134" customFormat="1" x14ac:dyDescent="0.25">
      <c r="D334" s="157"/>
      <c r="E334" s="157"/>
      <c r="F334" s="157"/>
    </row>
    <row r="335" spans="4:6" s="134" customFormat="1" x14ac:dyDescent="0.25">
      <c r="D335" s="157"/>
      <c r="E335" s="157"/>
      <c r="F335" s="157"/>
    </row>
    <row r="336" spans="4:6" s="134" customFormat="1" x14ac:dyDescent="0.25">
      <c r="D336" s="157"/>
      <c r="E336" s="157"/>
      <c r="F336" s="157"/>
    </row>
    <row r="337" spans="4:6" s="134" customFormat="1" x14ac:dyDescent="0.25">
      <c r="D337" s="157"/>
      <c r="E337" s="157"/>
      <c r="F337" s="157"/>
    </row>
    <row r="338" spans="4:6" s="134" customFormat="1" x14ac:dyDescent="0.25">
      <c r="D338" s="157"/>
      <c r="E338" s="157"/>
      <c r="F338" s="157"/>
    </row>
    <row r="339" spans="4:6" s="134" customFormat="1" x14ac:dyDescent="0.25">
      <c r="D339" s="157"/>
      <c r="E339" s="157"/>
      <c r="F339" s="157"/>
    </row>
  </sheetData>
  <mergeCells count="10">
    <mergeCell ref="D1:F1"/>
    <mergeCell ref="D3:F3"/>
    <mergeCell ref="A7:F7"/>
    <mergeCell ref="A8:F8"/>
    <mergeCell ref="A10:A11"/>
    <mergeCell ref="B10:B11"/>
    <mergeCell ref="C10:C11"/>
    <mergeCell ref="D10:D11"/>
    <mergeCell ref="E10:E11"/>
    <mergeCell ref="F10:F11"/>
  </mergeCells>
  <pageMargins left="0.51181102362204722" right="0" top="0.74803149606299213"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workbookViewId="0">
      <selection activeCell="G16" sqref="G16"/>
    </sheetView>
  </sheetViews>
  <sheetFormatPr defaultRowHeight="15.75" x14ac:dyDescent="0.25"/>
  <cols>
    <col min="1" max="1" width="7.5703125" style="11" customWidth="1"/>
    <col min="2" max="2" width="35.7109375" style="11" customWidth="1"/>
    <col min="3" max="3" width="20.7109375" style="11" customWidth="1"/>
    <col min="4" max="4" width="30.5703125" style="11" customWidth="1"/>
    <col min="5" max="5" width="14.7109375" style="11" customWidth="1"/>
    <col min="6" max="256" width="9.140625" style="11"/>
    <col min="257" max="257" width="5.5703125" style="11" customWidth="1"/>
    <col min="258" max="258" width="34.140625" style="11" customWidth="1"/>
    <col min="259" max="259" width="22.28515625" style="11" customWidth="1"/>
    <col min="260" max="260" width="26.85546875" style="11" customWidth="1"/>
    <col min="261" max="261" width="14.7109375" style="11" customWidth="1"/>
    <col min="262" max="512" width="9.140625" style="11"/>
    <col min="513" max="513" width="5.5703125" style="11" customWidth="1"/>
    <col min="514" max="514" width="34.140625" style="11" customWidth="1"/>
    <col min="515" max="515" width="22.28515625" style="11" customWidth="1"/>
    <col min="516" max="516" width="26.85546875" style="11" customWidth="1"/>
    <col min="517" max="517" width="14.7109375" style="11" customWidth="1"/>
    <col min="518" max="768" width="9.140625" style="11"/>
    <col min="769" max="769" width="5.5703125" style="11" customWidth="1"/>
    <col min="770" max="770" width="34.140625" style="11" customWidth="1"/>
    <col min="771" max="771" width="22.28515625" style="11" customWidth="1"/>
    <col min="772" max="772" width="26.85546875" style="11" customWidth="1"/>
    <col min="773" max="773" width="14.7109375" style="11" customWidth="1"/>
    <col min="774" max="1024" width="9.140625" style="11"/>
    <col min="1025" max="1025" width="5.5703125" style="11" customWidth="1"/>
    <col min="1026" max="1026" width="34.140625" style="11" customWidth="1"/>
    <col min="1027" max="1027" width="22.28515625" style="11" customWidth="1"/>
    <col min="1028" max="1028" width="26.85546875" style="11" customWidth="1"/>
    <col min="1029" max="1029" width="14.7109375" style="11" customWidth="1"/>
    <col min="1030" max="1280" width="9.140625" style="11"/>
    <col min="1281" max="1281" width="5.5703125" style="11" customWidth="1"/>
    <col min="1282" max="1282" width="34.140625" style="11" customWidth="1"/>
    <col min="1283" max="1283" width="22.28515625" style="11" customWidth="1"/>
    <col min="1284" max="1284" width="26.85546875" style="11" customWidth="1"/>
    <col min="1285" max="1285" width="14.7109375" style="11" customWidth="1"/>
    <col min="1286" max="1536" width="9.140625" style="11"/>
    <col min="1537" max="1537" width="5.5703125" style="11" customWidth="1"/>
    <col min="1538" max="1538" width="34.140625" style="11" customWidth="1"/>
    <col min="1539" max="1539" width="22.28515625" style="11" customWidth="1"/>
    <col min="1540" max="1540" width="26.85546875" style="11" customWidth="1"/>
    <col min="1541" max="1541" width="14.7109375" style="11" customWidth="1"/>
    <col min="1542" max="1792" width="9.140625" style="11"/>
    <col min="1793" max="1793" width="5.5703125" style="11" customWidth="1"/>
    <col min="1794" max="1794" width="34.140625" style="11" customWidth="1"/>
    <col min="1795" max="1795" width="22.28515625" style="11" customWidth="1"/>
    <col min="1796" max="1796" width="26.85546875" style="11" customWidth="1"/>
    <col min="1797" max="1797" width="14.7109375" style="11" customWidth="1"/>
    <col min="1798" max="2048" width="9.140625" style="11"/>
    <col min="2049" max="2049" width="5.5703125" style="11" customWidth="1"/>
    <col min="2050" max="2050" width="34.140625" style="11" customWidth="1"/>
    <col min="2051" max="2051" width="22.28515625" style="11" customWidth="1"/>
    <col min="2052" max="2052" width="26.85546875" style="11" customWidth="1"/>
    <col min="2053" max="2053" width="14.7109375" style="11" customWidth="1"/>
    <col min="2054" max="2304" width="9.140625" style="11"/>
    <col min="2305" max="2305" width="5.5703125" style="11" customWidth="1"/>
    <col min="2306" max="2306" width="34.140625" style="11" customWidth="1"/>
    <col min="2307" max="2307" width="22.28515625" style="11" customWidth="1"/>
    <col min="2308" max="2308" width="26.85546875" style="11" customWidth="1"/>
    <col min="2309" max="2309" width="14.7109375" style="11" customWidth="1"/>
    <col min="2310" max="2560" width="9.140625" style="11"/>
    <col min="2561" max="2561" width="5.5703125" style="11" customWidth="1"/>
    <col min="2562" max="2562" width="34.140625" style="11" customWidth="1"/>
    <col min="2563" max="2563" width="22.28515625" style="11" customWidth="1"/>
    <col min="2564" max="2564" width="26.85546875" style="11" customWidth="1"/>
    <col min="2565" max="2565" width="14.7109375" style="11" customWidth="1"/>
    <col min="2566" max="2816" width="9.140625" style="11"/>
    <col min="2817" max="2817" width="5.5703125" style="11" customWidth="1"/>
    <col min="2818" max="2818" width="34.140625" style="11" customWidth="1"/>
    <col min="2819" max="2819" width="22.28515625" style="11" customWidth="1"/>
    <col min="2820" max="2820" width="26.85546875" style="11" customWidth="1"/>
    <col min="2821" max="2821" width="14.7109375" style="11" customWidth="1"/>
    <col min="2822" max="3072" width="9.140625" style="11"/>
    <col min="3073" max="3073" width="5.5703125" style="11" customWidth="1"/>
    <col min="3074" max="3074" width="34.140625" style="11" customWidth="1"/>
    <col min="3075" max="3075" width="22.28515625" style="11" customWidth="1"/>
    <col min="3076" max="3076" width="26.85546875" style="11" customWidth="1"/>
    <col min="3077" max="3077" width="14.7109375" style="11" customWidth="1"/>
    <col min="3078" max="3328" width="9.140625" style="11"/>
    <col min="3329" max="3329" width="5.5703125" style="11" customWidth="1"/>
    <col min="3330" max="3330" width="34.140625" style="11" customWidth="1"/>
    <col min="3331" max="3331" width="22.28515625" style="11" customWidth="1"/>
    <col min="3332" max="3332" width="26.85546875" style="11" customWidth="1"/>
    <col min="3333" max="3333" width="14.7109375" style="11" customWidth="1"/>
    <col min="3334" max="3584" width="9.140625" style="11"/>
    <col min="3585" max="3585" width="5.5703125" style="11" customWidth="1"/>
    <col min="3586" max="3586" width="34.140625" style="11" customWidth="1"/>
    <col min="3587" max="3587" width="22.28515625" style="11" customWidth="1"/>
    <col min="3588" max="3588" width="26.85546875" style="11" customWidth="1"/>
    <col min="3589" max="3589" width="14.7109375" style="11" customWidth="1"/>
    <col min="3590" max="3840" width="9.140625" style="11"/>
    <col min="3841" max="3841" width="5.5703125" style="11" customWidth="1"/>
    <col min="3842" max="3842" width="34.140625" style="11" customWidth="1"/>
    <col min="3843" max="3843" width="22.28515625" style="11" customWidth="1"/>
    <col min="3844" max="3844" width="26.85546875" style="11" customWidth="1"/>
    <col min="3845" max="3845" width="14.7109375" style="11" customWidth="1"/>
    <col min="3846" max="4096" width="9.140625" style="11"/>
    <col min="4097" max="4097" width="5.5703125" style="11" customWidth="1"/>
    <col min="4098" max="4098" width="34.140625" style="11" customWidth="1"/>
    <col min="4099" max="4099" width="22.28515625" style="11" customWidth="1"/>
    <col min="4100" max="4100" width="26.85546875" style="11" customWidth="1"/>
    <col min="4101" max="4101" width="14.7109375" style="11" customWidth="1"/>
    <col min="4102" max="4352" width="9.140625" style="11"/>
    <col min="4353" max="4353" width="5.5703125" style="11" customWidth="1"/>
    <col min="4354" max="4354" width="34.140625" style="11" customWidth="1"/>
    <col min="4355" max="4355" width="22.28515625" style="11" customWidth="1"/>
    <col min="4356" max="4356" width="26.85546875" style="11" customWidth="1"/>
    <col min="4357" max="4357" width="14.7109375" style="11" customWidth="1"/>
    <col min="4358" max="4608" width="9.140625" style="11"/>
    <col min="4609" max="4609" width="5.5703125" style="11" customWidth="1"/>
    <col min="4610" max="4610" width="34.140625" style="11" customWidth="1"/>
    <col min="4611" max="4611" width="22.28515625" style="11" customWidth="1"/>
    <col min="4612" max="4612" width="26.85546875" style="11" customWidth="1"/>
    <col min="4613" max="4613" width="14.7109375" style="11" customWidth="1"/>
    <col min="4614" max="4864" width="9.140625" style="11"/>
    <col min="4865" max="4865" width="5.5703125" style="11" customWidth="1"/>
    <col min="4866" max="4866" width="34.140625" style="11" customWidth="1"/>
    <col min="4867" max="4867" width="22.28515625" style="11" customWidth="1"/>
    <col min="4868" max="4868" width="26.85546875" style="11" customWidth="1"/>
    <col min="4869" max="4869" width="14.7109375" style="11" customWidth="1"/>
    <col min="4870" max="5120" width="9.140625" style="11"/>
    <col min="5121" max="5121" width="5.5703125" style="11" customWidth="1"/>
    <col min="5122" max="5122" width="34.140625" style="11" customWidth="1"/>
    <col min="5123" max="5123" width="22.28515625" style="11" customWidth="1"/>
    <col min="5124" max="5124" width="26.85546875" style="11" customWidth="1"/>
    <col min="5125" max="5125" width="14.7109375" style="11" customWidth="1"/>
    <col min="5126" max="5376" width="9.140625" style="11"/>
    <col min="5377" max="5377" width="5.5703125" style="11" customWidth="1"/>
    <col min="5378" max="5378" width="34.140625" style="11" customWidth="1"/>
    <col min="5379" max="5379" width="22.28515625" style="11" customWidth="1"/>
    <col min="5380" max="5380" width="26.85546875" style="11" customWidth="1"/>
    <col min="5381" max="5381" width="14.7109375" style="11" customWidth="1"/>
    <col min="5382" max="5632" width="9.140625" style="11"/>
    <col min="5633" max="5633" width="5.5703125" style="11" customWidth="1"/>
    <col min="5634" max="5634" width="34.140625" style="11" customWidth="1"/>
    <col min="5635" max="5635" width="22.28515625" style="11" customWidth="1"/>
    <col min="5636" max="5636" width="26.85546875" style="11" customWidth="1"/>
    <col min="5637" max="5637" width="14.7109375" style="11" customWidth="1"/>
    <col min="5638" max="5888" width="9.140625" style="11"/>
    <col min="5889" max="5889" width="5.5703125" style="11" customWidth="1"/>
    <col min="5890" max="5890" width="34.140625" style="11" customWidth="1"/>
    <col min="5891" max="5891" width="22.28515625" style="11" customWidth="1"/>
    <col min="5892" max="5892" width="26.85546875" style="11" customWidth="1"/>
    <col min="5893" max="5893" width="14.7109375" style="11" customWidth="1"/>
    <col min="5894" max="6144" width="9.140625" style="11"/>
    <col min="6145" max="6145" width="5.5703125" style="11" customWidth="1"/>
    <col min="6146" max="6146" width="34.140625" style="11" customWidth="1"/>
    <col min="6147" max="6147" width="22.28515625" style="11" customWidth="1"/>
    <col min="6148" max="6148" width="26.85546875" style="11" customWidth="1"/>
    <col min="6149" max="6149" width="14.7109375" style="11" customWidth="1"/>
    <col min="6150" max="6400" width="9.140625" style="11"/>
    <col min="6401" max="6401" width="5.5703125" style="11" customWidth="1"/>
    <col min="6402" max="6402" width="34.140625" style="11" customWidth="1"/>
    <col min="6403" max="6403" width="22.28515625" style="11" customWidth="1"/>
    <col min="6404" max="6404" width="26.85546875" style="11" customWidth="1"/>
    <col min="6405" max="6405" width="14.7109375" style="11" customWidth="1"/>
    <col min="6406" max="6656" width="9.140625" style="11"/>
    <col min="6657" max="6657" width="5.5703125" style="11" customWidth="1"/>
    <col min="6658" max="6658" width="34.140625" style="11" customWidth="1"/>
    <col min="6659" max="6659" width="22.28515625" style="11" customWidth="1"/>
    <col min="6660" max="6660" width="26.85546875" style="11" customWidth="1"/>
    <col min="6661" max="6661" width="14.7109375" style="11" customWidth="1"/>
    <col min="6662" max="6912" width="9.140625" style="11"/>
    <col min="6913" max="6913" width="5.5703125" style="11" customWidth="1"/>
    <col min="6914" max="6914" width="34.140625" style="11" customWidth="1"/>
    <col min="6915" max="6915" width="22.28515625" style="11" customWidth="1"/>
    <col min="6916" max="6916" width="26.85546875" style="11" customWidth="1"/>
    <col min="6917" max="6917" width="14.7109375" style="11" customWidth="1"/>
    <col min="6918" max="7168" width="9.140625" style="11"/>
    <col min="7169" max="7169" width="5.5703125" style="11" customWidth="1"/>
    <col min="7170" max="7170" width="34.140625" style="11" customWidth="1"/>
    <col min="7171" max="7171" width="22.28515625" style="11" customWidth="1"/>
    <col min="7172" max="7172" width="26.85546875" style="11" customWidth="1"/>
    <col min="7173" max="7173" width="14.7109375" style="11" customWidth="1"/>
    <col min="7174" max="7424" width="9.140625" style="11"/>
    <col min="7425" max="7425" width="5.5703125" style="11" customWidth="1"/>
    <col min="7426" max="7426" width="34.140625" style="11" customWidth="1"/>
    <col min="7427" max="7427" width="22.28515625" style="11" customWidth="1"/>
    <col min="7428" max="7428" width="26.85546875" style="11" customWidth="1"/>
    <col min="7429" max="7429" width="14.7109375" style="11" customWidth="1"/>
    <col min="7430" max="7680" width="9.140625" style="11"/>
    <col min="7681" max="7681" width="5.5703125" style="11" customWidth="1"/>
    <col min="7682" max="7682" width="34.140625" style="11" customWidth="1"/>
    <col min="7683" max="7683" width="22.28515625" style="11" customWidth="1"/>
    <col min="7684" max="7684" width="26.85546875" style="11" customWidth="1"/>
    <col min="7685" max="7685" width="14.7109375" style="11" customWidth="1"/>
    <col min="7686" max="7936" width="9.140625" style="11"/>
    <col min="7937" max="7937" width="5.5703125" style="11" customWidth="1"/>
    <col min="7938" max="7938" width="34.140625" style="11" customWidth="1"/>
    <col min="7939" max="7939" width="22.28515625" style="11" customWidth="1"/>
    <col min="7940" max="7940" width="26.85546875" style="11" customWidth="1"/>
    <col min="7941" max="7941" width="14.7109375" style="11" customWidth="1"/>
    <col min="7942" max="8192" width="9.140625" style="11"/>
    <col min="8193" max="8193" width="5.5703125" style="11" customWidth="1"/>
    <col min="8194" max="8194" width="34.140625" style="11" customWidth="1"/>
    <col min="8195" max="8195" width="22.28515625" style="11" customWidth="1"/>
    <col min="8196" max="8196" width="26.85546875" style="11" customWidth="1"/>
    <col min="8197" max="8197" width="14.7109375" style="11" customWidth="1"/>
    <col min="8198" max="8448" width="9.140625" style="11"/>
    <col min="8449" max="8449" width="5.5703125" style="11" customWidth="1"/>
    <col min="8450" max="8450" width="34.140625" style="11" customWidth="1"/>
    <col min="8451" max="8451" width="22.28515625" style="11" customWidth="1"/>
    <col min="8452" max="8452" width="26.85546875" style="11" customWidth="1"/>
    <col min="8453" max="8453" width="14.7109375" style="11" customWidth="1"/>
    <col min="8454" max="8704" width="9.140625" style="11"/>
    <col min="8705" max="8705" width="5.5703125" style="11" customWidth="1"/>
    <col min="8706" max="8706" width="34.140625" style="11" customWidth="1"/>
    <col min="8707" max="8707" width="22.28515625" style="11" customWidth="1"/>
    <col min="8708" max="8708" width="26.85546875" style="11" customWidth="1"/>
    <col min="8709" max="8709" width="14.7109375" style="11" customWidth="1"/>
    <col min="8710" max="8960" width="9.140625" style="11"/>
    <col min="8961" max="8961" width="5.5703125" style="11" customWidth="1"/>
    <col min="8962" max="8962" width="34.140625" style="11" customWidth="1"/>
    <col min="8963" max="8963" width="22.28515625" style="11" customWidth="1"/>
    <col min="8964" max="8964" width="26.85546875" style="11" customWidth="1"/>
    <col min="8965" max="8965" width="14.7109375" style="11" customWidth="1"/>
    <col min="8966" max="9216" width="9.140625" style="11"/>
    <col min="9217" max="9217" width="5.5703125" style="11" customWidth="1"/>
    <col min="9218" max="9218" width="34.140625" style="11" customWidth="1"/>
    <col min="9219" max="9219" width="22.28515625" style="11" customWidth="1"/>
    <col min="9220" max="9220" width="26.85546875" style="11" customWidth="1"/>
    <col min="9221" max="9221" width="14.7109375" style="11" customWidth="1"/>
    <col min="9222" max="9472" width="9.140625" style="11"/>
    <col min="9473" max="9473" width="5.5703125" style="11" customWidth="1"/>
    <col min="9474" max="9474" width="34.140625" style="11" customWidth="1"/>
    <col min="9475" max="9475" width="22.28515625" style="11" customWidth="1"/>
    <col min="9476" max="9476" width="26.85546875" style="11" customWidth="1"/>
    <col min="9477" max="9477" width="14.7109375" style="11" customWidth="1"/>
    <col min="9478" max="9728" width="9.140625" style="11"/>
    <col min="9729" max="9729" width="5.5703125" style="11" customWidth="1"/>
    <col min="9730" max="9730" width="34.140625" style="11" customWidth="1"/>
    <col min="9731" max="9731" width="22.28515625" style="11" customWidth="1"/>
    <col min="9732" max="9732" width="26.85546875" style="11" customWidth="1"/>
    <col min="9733" max="9733" width="14.7109375" style="11" customWidth="1"/>
    <col min="9734" max="9984" width="9.140625" style="11"/>
    <col min="9985" max="9985" width="5.5703125" style="11" customWidth="1"/>
    <col min="9986" max="9986" width="34.140625" style="11" customWidth="1"/>
    <col min="9987" max="9987" width="22.28515625" style="11" customWidth="1"/>
    <col min="9988" max="9988" width="26.85546875" style="11" customWidth="1"/>
    <col min="9989" max="9989" width="14.7109375" style="11" customWidth="1"/>
    <col min="9990" max="10240" width="9.140625" style="11"/>
    <col min="10241" max="10241" width="5.5703125" style="11" customWidth="1"/>
    <col min="10242" max="10242" width="34.140625" style="11" customWidth="1"/>
    <col min="10243" max="10243" width="22.28515625" style="11" customWidth="1"/>
    <col min="10244" max="10244" width="26.85546875" style="11" customWidth="1"/>
    <col min="10245" max="10245" width="14.7109375" style="11" customWidth="1"/>
    <col min="10246" max="10496" width="9.140625" style="11"/>
    <col min="10497" max="10497" width="5.5703125" style="11" customWidth="1"/>
    <col min="10498" max="10498" width="34.140625" style="11" customWidth="1"/>
    <col min="10499" max="10499" width="22.28515625" style="11" customWidth="1"/>
    <col min="10500" max="10500" width="26.85546875" style="11" customWidth="1"/>
    <col min="10501" max="10501" width="14.7109375" style="11" customWidth="1"/>
    <col min="10502" max="10752" width="9.140625" style="11"/>
    <col min="10753" max="10753" width="5.5703125" style="11" customWidth="1"/>
    <col min="10754" max="10754" width="34.140625" style="11" customWidth="1"/>
    <col min="10755" max="10755" width="22.28515625" style="11" customWidth="1"/>
    <col min="10756" max="10756" width="26.85546875" style="11" customWidth="1"/>
    <col min="10757" max="10757" width="14.7109375" style="11" customWidth="1"/>
    <col min="10758" max="11008" width="9.140625" style="11"/>
    <col min="11009" max="11009" width="5.5703125" style="11" customWidth="1"/>
    <col min="11010" max="11010" width="34.140625" style="11" customWidth="1"/>
    <col min="11011" max="11011" width="22.28515625" style="11" customWidth="1"/>
    <col min="11012" max="11012" width="26.85546875" style="11" customWidth="1"/>
    <col min="11013" max="11013" width="14.7109375" style="11" customWidth="1"/>
    <col min="11014" max="11264" width="9.140625" style="11"/>
    <col min="11265" max="11265" width="5.5703125" style="11" customWidth="1"/>
    <col min="11266" max="11266" width="34.140625" style="11" customWidth="1"/>
    <col min="11267" max="11267" width="22.28515625" style="11" customWidth="1"/>
    <col min="11268" max="11268" width="26.85546875" style="11" customWidth="1"/>
    <col min="11269" max="11269" width="14.7109375" style="11" customWidth="1"/>
    <col min="11270" max="11520" width="9.140625" style="11"/>
    <col min="11521" max="11521" width="5.5703125" style="11" customWidth="1"/>
    <col min="11522" max="11522" width="34.140625" style="11" customWidth="1"/>
    <col min="11523" max="11523" width="22.28515625" style="11" customWidth="1"/>
    <col min="11524" max="11524" width="26.85546875" style="11" customWidth="1"/>
    <col min="11525" max="11525" width="14.7109375" style="11" customWidth="1"/>
    <col min="11526" max="11776" width="9.140625" style="11"/>
    <col min="11777" max="11777" width="5.5703125" style="11" customWidth="1"/>
    <col min="11778" max="11778" width="34.140625" style="11" customWidth="1"/>
    <col min="11779" max="11779" width="22.28515625" style="11" customWidth="1"/>
    <col min="11780" max="11780" width="26.85546875" style="11" customWidth="1"/>
    <col min="11781" max="11781" width="14.7109375" style="11" customWidth="1"/>
    <col min="11782" max="12032" width="9.140625" style="11"/>
    <col min="12033" max="12033" width="5.5703125" style="11" customWidth="1"/>
    <col min="12034" max="12034" width="34.140625" style="11" customWidth="1"/>
    <col min="12035" max="12035" width="22.28515625" style="11" customWidth="1"/>
    <col min="12036" max="12036" width="26.85546875" style="11" customWidth="1"/>
    <col min="12037" max="12037" width="14.7109375" style="11" customWidth="1"/>
    <col min="12038" max="12288" width="9.140625" style="11"/>
    <col min="12289" max="12289" width="5.5703125" style="11" customWidth="1"/>
    <col min="12290" max="12290" width="34.140625" style="11" customWidth="1"/>
    <col min="12291" max="12291" width="22.28515625" style="11" customWidth="1"/>
    <col min="12292" max="12292" width="26.85546875" style="11" customWidth="1"/>
    <col min="12293" max="12293" width="14.7109375" style="11" customWidth="1"/>
    <col min="12294" max="12544" width="9.140625" style="11"/>
    <col min="12545" max="12545" width="5.5703125" style="11" customWidth="1"/>
    <col min="12546" max="12546" width="34.140625" style="11" customWidth="1"/>
    <col min="12547" max="12547" width="22.28515625" style="11" customWidth="1"/>
    <col min="12548" max="12548" width="26.85546875" style="11" customWidth="1"/>
    <col min="12549" max="12549" width="14.7109375" style="11" customWidth="1"/>
    <col min="12550" max="12800" width="9.140625" style="11"/>
    <col min="12801" max="12801" width="5.5703125" style="11" customWidth="1"/>
    <col min="12802" max="12802" width="34.140625" style="11" customWidth="1"/>
    <col min="12803" max="12803" width="22.28515625" style="11" customWidth="1"/>
    <col min="12804" max="12804" width="26.85546875" style="11" customWidth="1"/>
    <col min="12805" max="12805" width="14.7109375" style="11" customWidth="1"/>
    <col min="12806" max="13056" width="9.140625" style="11"/>
    <col min="13057" max="13057" width="5.5703125" style="11" customWidth="1"/>
    <col min="13058" max="13058" width="34.140625" style="11" customWidth="1"/>
    <col min="13059" max="13059" width="22.28515625" style="11" customWidth="1"/>
    <col min="13060" max="13060" width="26.85546875" style="11" customWidth="1"/>
    <col min="13061" max="13061" width="14.7109375" style="11" customWidth="1"/>
    <col min="13062" max="13312" width="9.140625" style="11"/>
    <col min="13313" max="13313" width="5.5703125" style="11" customWidth="1"/>
    <col min="13314" max="13314" width="34.140625" style="11" customWidth="1"/>
    <col min="13315" max="13315" width="22.28515625" style="11" customWidth="1"/>
    <col min="13316" max="13316" width="26.85546875" style="11" customWidth="1"/>
    <col min="13317" max="13317" width="14.7109375" style="11" customWidth="1"/>
    <col min="13318" max="13568" width="9.140625" style="11"/>
    <col min="13569" max="13569" width="5.5703125" style="11" customWidth="1"/>
    <col min="13570" max="13570" width="34.140625" style="11" customWidth="1"/>
    <col min="13571" max="13571" width="22.28515625" style="11" customWidth="1"/>
    <col min="13572" max="13572" width="26.85546875" style="11" customWidth="1"/>
    <col min="13573" max="13573" width="14.7109375" style="11" customWidth="1"/>
    <col min="13574" max="13824" width="9.140625" style="11"/>
    <col min="13825" max="13825" width="5.5703125" style="11" customWidth="1"/>
    <col min="13826" max="13826" width="34.140625" style="11" customWidth="1"/>
    <col min="13827" max="13827" width="22.28515625" style="11" customWidth="1"/>
    <col min="13828" max="13828" width="26.85546875" style="11" customWidth="1"/>
    <col min="13829" max="13829" width="14.7109375" style="11" customWidth="1"/>
    <col min="13830" max="14080" width="9.140625" style="11"/>
    <col min="14081" max="14081" width="5.5703125" style="11" customWidth="1"/>
    <col min="14082" max="14082" width="34.140625" style="11" customWidth="1"/>
    <col min="14083" max="14083" width="22.28515625" style="11" customWidth="1"/>
    <col min="14084" max="14084" width="26.85546875" style="11" customWidth="1"/>
    <col min="14085" max="14085" width="14.7109375" style="11" customWidth="1"/>
    <col min="14086" max="14336" width="9.140625" style="11"/>
    <col min="14337" max="14337" width="5.5703125" style="11" customWidth="1"/>
    <col min="14338" max="14338" width="34.140625" style="11" customWidth="1"/>
    <col min="14339" max="14339" width="22.28515625" style="11" customWidth="1"/>
    <col min="14340" max="14340" width="26.85546875" style="11" customWidth="1"/>
    <col min="14341" max="14341" width="14.7109375" style="11" customWidth="1"/>
    <col min="14342" max="14592" width="9.140625" style="11"/>
    <col min="14593" max="14593" width="5.5703125" style="11" customWidth="1"/>
    <col min="14594" max="14594" width="34.140625" style="11" customWidth="1"/>
    <col min="14595" max="14595" width="22.28515625" style="11" customWidth="1"/>
    <col min="14596" max="14596" width="26.85546875" style="11" customWidth="1"/>
    <col min="14597" max="14597" width="14.7109375" style="11" customWidth="1"/>
    <col min="14598" max="14848" width="9.140625" style="11"/>
    <col min="14849" max="14849" width="5.5703125" style="11" customWidth="1"/>
    <col min="14850" max="14850" width="34.140625" style="11" customWidth="1"/>
    <col min="14851" max="14851" width="22.28515625" style="11" customWidth="1"/>
    <col min="14852" max="14852" width="26.85546875" style="11" customWidth="1"/>
    <col min="14853" max="14853" width="14.7109375" style="11" customWidth="1"/>
    <col min="14854" max="15104" width="9.140625" style="11"/>
    <col min="15105" max="15105" width="5.5703125" style="11" customWidth="1"/>
    <col min="15106" max="15106" width="34.140625" style="11" customWidth="1"/>
    <col min="15107" max="15107" width="22.28515625" style="11" customWidth="1"/>
    <col min="15108" max="15108" width="26.85546875" style="11" customWidth="1"/>
    <col min="15109" max="15109" width="14.7109375" style="11" customWidth="1"/>
    <col min="15110" max="15360" width="9.140625" style="11"/>
    <col min="15361" max="15361" width="5.5703125" style="11" customWidth="1"/>
    <col min="15362" max="15362" width="34.140625" style="11" customWidth="1"/>
    <col min="15363" max="15363" width="22.28515625" style="11" customWidth="1"/>
    <col min="15364" max="15364" width="26.85546875" style="11" customWidth="1"/>
    <col min="15365" max="15365" width="14.7109375" style="11" customWidth="1"/>
    <col min="15366" max="15616" width="9.140625" style="11"/>
    <col min="15617" max="15617" width="5.5703125" style="11" customWidth="1"/>
    <col min="15618" max="15618" width="34.140625" style="11" customWidth="1"/>
    <col min="15619" max="15619" width="22.28515625" style="11" customWidth="1"/>
    <col min="15620" max="15620" width="26.85546875" style="11" customWidth="1"/>
    <col min="15621" max="15621" width="14.7109375" style="11" customWidth="1"/>
    <col min="15622" max="15872" width="9.140625" style="11"/>
    <col min="15873" max="15873" width="5.5703125" style="11" customWidth="1"/>
    <col min="15874" max="15874" width="34.140625" style="11" customWidth="1"/>
    <col min="15875" max="15875" width="22.28515625" style="11" customWidth="1"/>
    <col min="15876" max="15876" width="26.85546875" style="11" customWidth="1"/>
    <col min="15877" max="15877" width="14.7109375" style="11" customWidth="1"/>
    <col min="15878" max="16128" width="9.140625" style="11"/>
    <col min="16129" max="16129" width="5.5703125" style="11" customWidth="1"/>
    <col min="16130" max="16130" width="34.140625" style="11" customWidth="1"/>
    <col min="16131" max="16131" width="22.28515625" style="11" customWidth="1"/>
    <col min="16132" max="16132" width="26.85546875" style="11" customWidth="1"/>
    <col min="16133" max="16133" width="14.7109375" style="11" customWidth="1"/>
    <col min="16134" max="16384" width="9.140625" style="11"/>
  </cols>
  <sheetData>
    <row r="1" spans="1:6" x14ac:dyDescent="0.25">
      <c r="C1" s="1"/>
      <c r="D1" s="1" t="s">
        <v>41</v>
      </c>
    </row>
    <row r="2" spans="1:6" ht="15.75" customHeight="1" x14ac:dyDescent="0.25">
      <c r="C2" s="203"/>
      <c r="D2" s="203"/>
    </row>
    <row r="3" spans="1:6" x14ac:dyDescent="0.25">
      <c r="C3" s="195"/>
      <c r="D3" s="1" t="s">
        <v>519</v>
      </c>
      <c r="E3" s="12"/>
      <c r="F3" s="12"/>
    </row>
    <row r="6" spans="1:6" x14ac:dyDescent="0.25">
      <c r="A6" s="204" t="s">
        <v>13</v>
      </c>
      <c r="B6" s="204"/>
      <c r="C6" s="204"/>
      <c r="D6" s="204"/>
    </row>
    <row r="7" spans="1:6" x14ac:dyDescent="0.25">
      <c r="A7" s="198" t="s">
        <v>14</v>
      </c>
      <c r="B7" s="198"/>
      <c r="C7" s="198"/>
      <c r="D7" s="198"/>
    </row>
    <row r="8" spans="1:6" x14ac:dyDescent="0.25">
      <c r="A8" s="198" t="s">
        <v>15</v>
      </c>
      <c r="B8" s="198"/>
      <c r="C8" s="198"/>
      <c r="D8" s="198"/>
    </row>
    <row r="9" spans="1:6" x14ac:dyDescent="0.25">
      <c r="A9" s="13"/>
      <c r="B9" s="13"/>
      <c r="C9" s="13"/>
      <c r="D9" s="13"/>
    </row>
    <row r="10" spans="1:6" x14ac:dyDescent="0.25">
      <c r="A10" s="199" t="s">
        <v>3</v>
      </c>
      <c r="B10" s="199" t="s">
        <v>16</v>
      </c>
      <c r="C10" s="14" t="s">
        <v>17</v>
      </c>
      <c r="D10" s="205" t="s">
        <v>18</v>
      </c>
    </row>
    <row r="11" spans="1:6" x14ac:dyDescent="0.25">
      <c r="A11" s="199"/>
      <c r="B11" s="199"/>
      <c r="C11" s="15" t="s">
        <v>19</v>
      </c>
      <c r="D11" s="206"/>
    </row>
    <row r="12" spans="1:6" x14ac:dyDescent="0.25">
      <c r="A12" s="4" t="s">
        <v>518</v>
      </c>
      <c r="B12" s="16" t="s">
        <v>20</v>
      </c>
      <c r="C12" s="15"/>
      <c r="D12" s="15"/>
    </row>
    <row r="13" spans="1:6" x14ac:dyDescent="0.25">
      <c r="A13" s="4" t="s">
        <v>21</v>
      </c>
      <c r="B13" s="17" t="s">
        <v>22</v>
      </c>
      <c r="C13" s="18">
        <v>2303.63</v>
      </c>
      <c r="D13" s="17"/>
      <c r="E13" s="19"/>
      <c r="F13" s="20"/>
    </row>
    <row r="14" spans="1:6" x14ac:dyDescent="0.25">
      <c r="A14" s="4" t="s">
        <v>23</v>
      </c>
      <c r="B14" s="17" t="s">
        <v>24</v>
      </c>
      <c r="C14" s="18">
        <f>C13*0.302</f>
        <v>695.69626000000005</v>
      </c>
      <c r="D14" s="21">
        <v>0.30199999999999999</v>
      </c>
      <c r="E14" s="20"/>
      <c r="F14" s="20"/>
    </row>
    <row r="15" spans="1:6" x14ac:dyDescent="0.25">
      <c r="A15" s="4" t="s">
        <v>25</v>
      </c>
      <c r="B15" s="17" t="s">
        <v>26</v>
      </c>
      <c r="C15" s="18">
        <f>C13*2.11+0.01</f>
        <v>4860.6693000000005</v>
      </c>
      <c r="D15" s="22">
        <v>2.11</v>
      </c>
      <c r="E15" s="20"/>
      <c r="F15" s="20"/>
    </row>
    <row r="16" spans="1:6" x14ac:dyDescent="0.25">
      <c r="A16" s="4" t="s">
        <v>27</v>
      </c>
      <c r="B16" s="17" t="s">
        <v>28</v>
      </c>
      <c r="C16" s="18">
        <f>C13+C14+C15</f>
        <v>7859.9955600000012</v>
      </c>
      <c r="D16" s="17"/>
      <c r="E16" s="20"/>
      <c r="F16" s="20"/>
    </row>
    <row r="17" spans="1:5" ht="33.75" x14ac:dyDescent="0.25">
      <c r="A17" s="15">
        <v>2</v>
      </c>
      <c r="B17" s="23" t="s">
        <v>29</v>
      </c>
      <c r="C17" s="24" t="s">
        <v>30</v>
      </c>
      <c r="D17" s="25" t="s">
        <v>31</v>
      </c>
    </row>
    <row r="18" spans="1:5" ht="31.5" x14ac:dyDescent="0.25">
      <c r="A18" s="15">
        <v>3</v>
      </c>
      <c r="B18" s="23" t="s">
        <v>32</v>
      </c>
      <c r="C18" s="24" t="s">
        <v>33</v>
      </c>
      <c r="D18" s="26"/>
    </row>
    <row r="19" spans="1:5" x14ac:dyDescent="0.25">
      <c r="A19" s="27">
        <v>4</v>
      </c>
      <c r="B19" s="28" t="s">
        <v>34</v>
      </c>
      <c r="C19" s="29"/>
      <c r="D19" s="28" t="s">
        <v>35</v>
      </c>
    </row>
    <row r="20" spans="1:5" ht="31.5" x14ac:dyDescent="0.25">
      <c r="A20" s="4">
        <v>5</v>
      </c>
      <c r="B20" s="17" t="s">
        <v>36</v>
      </c>
      <c r="C20" s="30"/>
      <c r="D20" s="22" t="s">
        <v>37</v>
      </c>
    </row>
    <row r="21" spans="1:5" x14ac:dyDescent="0.25">
      <c r="A21" s="4">
        <v>6</v>
      </c>
      <c r="B21" s="17" t="s">
        <v>38</v>
      </c>
      <c r="C21" s="31"/>
      <c r="D21" s="17" t="s">
        <v>42</v>
      </c>
    </row>
    <row r="22" spans="1:5" x14ac:dyDescent="0.25">
      <c r="A22" s="32">
        <v>7</v>
      </c>
      <c r="B22" s="17" t="s">
        <v>7</v>
      </c>
      <c r="C22" s="31"/>
      <c r="D22" s="17" t="s">
        <v>39</v>
      </c>
    </row>
    <row r="23" spans="1:5" x14ac:dyDescent="0.25">
      <c r="A23" s="33"/>
      <c r="B23" s="34"/>
      <c r="C23" s="35"/>
      <c r="D23" s="36"/>
    </row>
    <row r="24" spans="1:5" s="8" customFormat="1" ht="29.25" customHeight="1" x14ac:dyDescent="0.25">
      <c r="A24" s="201" t="s">
        <v>40</v>
      </c>
      <c r="B24" s="201"/>
      <c r="C24" s="201"/>
      <c r="D24" s="201"/>
      <c r="E24" s="39"/>
    </row>
    <row r="25" spans="1:5" s="8" customFormat="1" ht="15" x14ac:dyDescent="0.25">
      <c r="A25" s="37"/>
      <c r="B25" s="37"/>
      <c r="C25" s="37"/>
      <c r="D25" s="37"/>
      <c r="E25" s="37"/>
    </row>
    <row r="26" spans="1:5" s="8" customFormat="1" ht="15" x14ac:dyDescent="0.25">
      <c r="A26" s="37"/>
      <c r="B26" s="37"/>
      <c r="C26" s="37"/>
      <c r="D26" s="37"/>
      <c r="E26" s="37"/>
    </row>
    <row r="28" spans="1:5" x14ac:dyDescent="0.25">
      <c r="A28" s="38"/>
      <c r="B28" s="38"/>
      <c r="C28" s="38"/>
      <c r="D28" s="38"/>
    </row>
  </sheetData>
  <mergeCells count="8">
    <mergeCell ref="A24:D24"/>
    <mergeCell ref="C2:D2"/>
    <mergeCell ref="A6:D6"/>
    <mergeCell ref="A7:D7"/>
    <mergeCell ref="A8:D8"/>
    <mergeCell ref="A10:A11"/>
    <mergeCell ref="B10:B11"/>
    <mergeCell ref="D10:D11"/>
  </mergeCells>
  <pageMargins left="0.31496062992125984" right="0"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election activeCell="J13" sqref="J13"/>
    </sheetView>
  </sheetViews>
  <sheetFormatPr defaultColWidth="4.5703125" defaultRowHeight="15.75" x14ac:dyDescent="0.25"/>
  <cols>
    <col min="1" max="1" width="9.140625" style="41" customWidth="1"/>
    <col min="2" max="2" width="38.5703125" style="41" customWidth="1"/>
    <col min="3" max="3" width="12.85546875" style="41" customWidth="1"/>
    <col min="4" max="6" width="14.140625" style="41" customWidth="1"/>
    <col min="7" max="7" width="14.85546875" style="41" customWidth="1"/>
    <col min="8" max="254" width="9.140625" style="41" customWidth="1"/>
    <col min="255" max="255" width="4.5703125" style="41"/>
    <col min="256" max="256" width="9.140625" style="41" customWidth="1"/>
    <col min="257" max="257" width="38.5703125" style="41" customWidth="1"/>
    <col min="258" max="258" width="12.85546875" style="41" customWidth="1"/>
    <col min="259" max="261" width="14.140625" style="41" customWidth="1"/>
    <col min="262" max="262" width="14.85546875" style="41" customWidth="1"/>
    <col min="263" max="263" width="6.28515625" style="41" customWidth="1"/>
    <col min="264" max="510" width="9.140625" style="41" customWidth="1"/>
    <col min="511" max="511" width="4.5703125" style="41"/>
    <col min="512" max="512" width="9.140625" style="41" customWidth="1"/>
    <col min="513" max="513" width="38.5703125" style="41" customWidth="1"/>
    <col min="514" max="514" width="12.85546875" style="41" customWidth="1"/>
    <col min="515" max="517" width="14.140625" style="41" customWidth="1"/>
    <col min="518" max="518" width="14.85546875" style="41" customWidth="1"/>
    <col min="519" max="519" width="6.28515625" style="41" customWidth="1"/>
    <col min="520" max="766" width="9.140625" style="41" customWidth="1"/>
    <col min="767" max="767" width="4.5703125" style="41"/>
    <col min="768" max="768" width="9.140625" style="41" customWidth="1"/>
    <col min="769" max="769" width="38.5703125" style="41" customWidth="1"/>
    <col min="770" max="770" width="12.85546875" style="41" customWidth="1"/>
    <col min="771" max="773" width="14.140625" style="41" customWidth="1"/>
    <col min="774" max="774" width="14.85546875" style="41" customWidth="1"/>
    <col min="775" max="775" width="6.28515625" style="41" customWidth="1"/>
    <col min="776" max="1022" width="9.140625" style="41" customWidth="1"/>
    <col min="1023" max="1023" width="4.5703125" style="41"/>
    <col min="1024" max="1024" width="9.140625" style="41" customWidth="1"/>
    <col min="1025" max="1025" width="38.5703125" style="41" customWidth="1"/>
    <col min="1026" max="1026" width="12.85546875" style="41" customWidth="1"/>
    <col min="1027" max="1029" width="14.140625" style="41" customWidth="1"/>
    <col min="1030" max="1030" width="14.85546875" style="41" customWidth="1"/>
    <col min="1031" max="1031" width="6.28515625" style="41" customWidth="1"/>
    <col min="1032" max="1278" width="9.140625" style="41" customWidth="1"/>
    <col min="1279" max="1279" width="4.5703125" style="41"/>
    <col min="1280" max="1280" width="9.140625" style="41" customWidth="1"/>
    <col min="1281" max="1281" width="38.5703125" style="41" customWidth="1"/>
    <col min="1282" max="1282" width="12.85546875" style="41" customWidth="1"/>
    <col min="1283" max="1285" width="14.140625" style="41" customWidth="1"/>
    <col min="1286" max="1286" width="14.85546875" style="41" customWidth="1"/>
    <col min="1287" max="1287" width="6.28515625" style="41" customWidth="1"/>
    <col min="1288" max="1534" width="9.140625" style="41" customWidth="1"/>
    <col min="1535" max="1535" width="4.5703125" style="41"/>
    <col min="1536" max="1536" width="9.140625" style="41" customWidth="1"/>
    <col min="1537" max="1537" width="38.5703125" style="41" customWidth="1"/>
    <col min="1538" max="1538" width="12.85546875" style="41" customWidth="1"/>
    <col min="1539" max="1541" width="14.140625" style="41" customWidth="1"/>
    <col min="1542" max="1542" width="14.85546875" style="41" customWidth="1"/>
    <col min="1543" max="1543" width="6.28515625" style="41" customWidth="1"/>
    <col min="1544" max="1790" width="9.140625" style="41" customWidth="1"/>
    <col min="1791" max="1791" width="4.5703125" style="41"/>
    <col min="1792" max="1792" width="9.140625" style="41" customWidth="1"/>
    <col min="1793" max="1793" width="38.5703125" style="41" customWidth="1"/>
    <col min="1794" max="1794" width="12.85546875" style="41" customWidth="1"/>
    <col min="1795" max="1797" width="14.140625" style="41" customWidth="1"/>
    <col min="1798" max="1798" width="14.85546875" style="41" customWidth="1"/>
    <col min="1799" max="1799" width="6.28515625" style="41" customWidth="1"/>
    <col min="1800" max="2046" width="9.140625" style="41" customWidth="1"/>
    <col min="2047" max="2047" width="4.5703125" style="41"/>
    <col min="2048" max="2048" width="9.140625" style="41" customWidth="1"/>
    <col min="2049" max="2049" width="38.5703125" style="41" customWidth="1"/>
    <col min="2050" max="2050" width="12.85546875" style="41" customWidth="1"/>
    <col min="2051" max="2053" width="14.140625" style="41" customWidth="1"/>
    <col min="2054" max="2054" width="14.85546875" style="41" customWidth="1"/>
    <col min="2055" max="2055" width="6.28515625" style="41" customWidth="1"/>
    <col min="2056" max="2302" width="9.140625" style="41" customWidth="1"/>
    <col min="2303" max="2303" width="4.5703125" style="41"/>
    <col min="2304" max="2304" width="9.140625" style="41" customWidth="1"/>
    <col min="2305" max="2305" width="38.5703125" style="41" customWidth="1"/>
    <col min="2306" max="2306" width="12.85546875" style="41" customWidth="1"/>
    <col min="2307" max="2309" width="14.140625" style="41" customWidth="1"/>
    <col min="2310" max="2310" width="14.85546875" style="41" customWidth="1"/>
    <col min="2311" max="2311" width="6.28515625" style="41" customWidth="1"/>
    <col min="2312" max="2558" width="9.140625" style="41" customWidth="1"/>
    <col min="2559" max="2559" width="4.5703125" style="41"/>
    <col min="2560" max="2560" width="9.140625" style="41" customWidth="1"/>
    <col min="2561" max="2561" width="38.5703125" style="41" customWidth="1"/>
    <col min="2562" max="2562" width="12.85546875" style="41" customWidth="1"/>
    <col min="2563" max="2565" width="14.140625" style="41" customWidth="1"/>
    <col min="2566" max="2566" width="14.85546875" style="41" customWidth="1"/>
    <col min="2567" max="2567" width="6.28515625" style="41" customWidth="1"/>
    <col min="2568" max="2814" width="9.140625" style="41" customWidth="1"/>
    <col min="2815" max="2815" width="4.5703125" style="41"/>
    <col min="2816" max="2816" width="9.140625" style="41" customWidth="1"/>
    <col min="2817" max="2817" width="38.5703125" style="41" customWidth="1"/>
    <col min="2818" max="2818" width="12.85546875" style="41" customWidth="1"/>
    <col min="2819" max="2821" width="14.140625" style="41" customWidth="1"/>
    <col min="2822" max="2822" width="14.85546875" style="41" customWidth="1"/>
    <col min="2823" max="2823" width="6.28515625" style="41" customWidth="1"/>
    <col min="2824" max="3070" width="9.140625" style="41" customWidth="1"/>
    <col min="3071" max="3071" width="4.5703125" style="41"/>
    <col min="3072" max="3072" width="9.140625" style="41" customWidth="1"/>
    <col min="3073" max="3073" width="38.5703125" style="41" customWidth="1"/>
    <col min="3074" max="3074" width="12.85546875" style="41" customWidth="1"/>
    <col min="3075" max="3077" width="14.140625" style="41" customWidth="1"/>
    <col min="3078" max="3078" width="14.85546875" style="41" customWidth="1"/>
    <col min="3079" max="3079" width="6.28515625" style="41" customWidth="1"/>
    <col min="3080" max="3326" width="9.140625" style="41" customWidth="1"/>
    <col min="3327" max="3327" width="4.5703125" style="41"/>
    <col min="3328" max="3328" width="9.140625" style="41" customWidth="1"/>
    <col min="3329" max="3329" width="38.5703125" style="41" customWidth="1"/>
    <col min="3330" max="3330" width="12.85546875" style="41" customWidth="1"/>
    <col min="3331" max="3333" width="14.140625" style="41" customWidth="1"/>
    <col min="3334" max="3334" width="14.85546875" style="41" customWidth="1"/>
    <col min="3335" max="3335" width="6.28515625" style="41" customWidth="1"/>
    <col min="3336" max="3582" width="9.140625" style="41" customWidth="1"/>
    <col min="3583" max="3583" width="4.5703125" style="41"/>
    <col min="3584" max="3584" width="9.140625" style="41" customWidth="1"/>
    <col min="3585" max="3585" width="38.5703125" style="41" customWidth="1"/>
    <col min="3586" max="3586" width="12.85546875" style="41" customWidth="1"/>
    <col min="3587" max="3589" width="14.140625" style="41" customWidth="1"/>
    <col min="3590" max="3590" width="14.85546875" style="41" customWidth="1"/>
    <col min="3591" max="3591" width="6.28515625" style="41" customWidth="1"/>
    <col min="3592" max="3838" width="9.140625" style="41" customWidth="1"/>
    <col min="3839" max="3839" width="4.5703125" style="41"/>
    <col min="3840" max="3840" width="9.140625" style="41" customWidth="1"/>
    <col min="3841" max="3841" width="38.5703125" style="41" customWidth="1"/>
    <col min="3842" max="3842" width="12.85546875" style="41" customWidth="1"/>
    <col min="3843" max="3845" width="14.140625" style="41" customWidth="1"/>
    <col min="3846" max="3846" width="14.85546875" style="41" customWidth="1"/>
    <col min="3847" max="3847" width="6.28515625" style="41" customWidth="1"/>
    <col min="3848" max="4094" width="9.140625" style="41" customWidth="1"/>
    <col min="4095" max="4095" width="4.5703125" style="41"/>
    <col min="4096" max="4096" width="9.140625" style="41" customWidth="1"/>
    <col min="4097" max="4097" width="38.5703125" style="41" customWidth="1"/>
    <col min="4098" max="4098" width="12.85546875" style="41" customWidth="1"/>
    <col min="4099" max="4101" width="14.140625" style="41" customWidth="1"/>
    <col min="4102" max="4102" width="14.85546875" style="41" customWidth="1"/>
    <col min="4103" max="4103" width="6.28515625" style="41" customWidth="1"/>
    <col min="4104" max="4350" width="9.140625" style="41" customWidth="1"/>
    <col min="4351" max="4351" width="4.5703125" style="41"/>
    <col min="4352" max="4352" width="9.140625" style="41" customWidth="1"/>
    <col min="4353" max="4353" width="38.5703125" style="41" customWidth="1"/>
    <col min="4354" max="4354" width="12.85546875" style="41" customWidth="1"/>
    <col min="4355" max="4357" width="14.140625" style="41" customWidth="1"/>
    <col min="4358" max="4358" width="14.85546875" style="41" customWidth="1"/>
    <col min="4359" max="4359" width="6.28515625" style="41" customWidth="1"/>
    <col min="4360" max="4606" width="9.140625" style="41" customWidth="1"/>
    <col min="4607" max="4607" width="4.5703125" style="41"/>
    <col min="4608" max="4608" width="9.140625" style="41" customWidth="1"/>
    <col min="4609" max="4609" width="38.5703125" style="41" customWidth="1"/>
    <col min="4610" max="4610" width="12.85546875" style="41" customWidth="1"/>
    <col min="4611" max="4613" width="14.140625" style="41" customWidth="1"/>
    <col min="4614" max="4614" width="14.85546875" style="41" customWidth="1"/>
    <col min="4615" max="4615" width="6.28515625" style="41" customWidth="1"/>
    <col min="4616" max="4862" width="9.140625" style="41" customWidth="1"/>
    <col min="4863" max="4863" width="4.5703125" style="41"/>
    <col min="4864" max="4864" width="9.140625" style="41" customWidth="1"/>
    <col min="4865" max="4865" width="38.5703125" style="41" customWidth="1"/>
    <col min="4866" max="4866" width="12.85546875" style="41" customWidth="1"/>
    <col min="4867" max="4869" width="14.140625" style="41" customWidth="1"/>
    <col min="4870" max="4870" width="14.85546875" style="41" customWidth="1"/>
    <col min="4871" max="4871" width="6.28515625" style="41" customWidth="1"/>
    <col min="4872" max="5118" width="9.140625" style="41" customWidth="1"/>
    <col min="5119" max="5119" width="4.5703125" style="41"/>
    <col min="5120" max="5120" width="9.140625" style="41" customWidth="1"/>
    <col min="5121" max="5121" width="38.5703125" style="41" customWidth="1"/>
    <col min="5122" max="5122" width="12.85546875" style="41" customWidth="1"/>
    <col min="5123" max="5125" width="14.140625" style="41" customWidth="1"/>
    <col min="5126" max="5126" width="14.85546875" style="41" customWidth="1"/>
    <col min="5127" max="5127" width="6.28515625" style="41" customWidth="1"/>
    <col min="5128" max="5374" width="9.140625" style="41" customWidth="1"/>
    <col min="5375" max="5375" width="4.5703125" style="41"/>
    <col min="5376" max="5376" width="9.140625" style="41" customWidth="1"/>
    <col min="5377" max="5377" width="38.5703125" style="41" customWidth="1"/>
    <col min="5378" max="5378" width="12.85546875" style="41" customWidth="1"/>
    <col min="5379" max="5381" width="14.140625" style="41" customWidth="1"/>
    <col min="5382" max="5382" width="14.85546875" style="41" customWidth="1"/>
    <col min="5383" max="5383" width="6.28515625" style="41" customWidth="1"/>
    <col min="5384" max="5630" width="9.140625" style="41" customWidth="1"/>
    <col min="5631" max="5631" width="4.5703125" style="41"/>
    <col min="5632" max="5632" width="9.140625" style="41" customWidth="1"/>
    <col min="5633" max="5633" width="38.5703125" style="41" customWidth="1"/>
    <col min="5634" max="5634" width="12.85546875" style="41" customWidth="1"/>
    <col min="5635" max="5637" width="14.140625" style="41" customWidth="1"/>
    <col min="5638" max="5638" width="14.85546875" style="41" customWidth="1"/>
    <col min="5639" max="5639" width="6.28515625" style="41" customWidth="1"/>
    <col min="5640" max="5886" width="9.140625" style="41" customWidth="1"/>
    <col min="5887" max="5887" width="4.5703125" style="41"/>
    <col min="5888" max="5888" width="9.140625" style="41" customWidth="1"/>
    <col min="5889" max="5889" width="38.5703125" style="41" customWidth="1"/>
    <col min="5890" max="5890" width="12.85546875" style="41" customWidth="1"/>
    <col min="5891" max="5893" width="14.140625" style="41" customWidth="1"/>
    <col min="5894" max="5894" width="14.85546875" style="41" customWidth="1"/>
    <col min="5895" max="5895" width="6.28515625" style="41" customWidth="1"/>
    <col min="5896" max="6142" width="9.140625" style="41" customWidth="1"/>
    <col min="6143" max="6143" width="4.5703125" style="41"/>
    <col min="6144" max="6144" width="9.140625" style="41" customWidth="1"/>
    <col min="6145" max="6145" width="38.5703125" style="41" customWidth="1"/>
    <col min="6146" max="6146" width="12.85546875" style="41" customWidth="1"/>
    <col min="6147" max="6149" width="14.140625" style="41" customWidth="1"/>
    <col min="6150" max="6150" width="14.85546875" style="41" customWidth="1"/>
    <col min="6151" max="6151" width="6.28515625" style="41" customWidth="1"/>
    <col min="6152" max="6398" width="9.140625" style="41" customWidth="1"/>
    <col min="6399" max="6399" width="4.5703125" style="41"/>
    <col min="6400" max="6400" width="9.140625" style="41" customWidth="1"/>
    <col min="6401" max="6401" width="38.5703125" style="41" customWidth="1"/>
    <col min="6402" max="6402" width="12.85546875" style="41" customWidth="1"/>
    <col min="6403" max="6405" width="14.140625" style="41" customWidth="1"/>
    <col min="6406" max="6406" width="14.85546875" style="41" customWidth="1"/>
    <col min="6407" max="6407" width="6.28515625" style="41" customWidth="1"/>
    <col min="6408" max="6654" width="9.140625" style="41" customWidth="1"/>
    <col min="6655" max="6655" width="4.5703125" style="41"/>
    <col min="6656" max="6656" width="9.140625" style="41" customWidth="1"/>
    <col min="6657" max="6657" width="38.5703125" style="41" customWidth="1"/>
    <col min="6658" max="6658" width="12.85546875" style="41" customWidth="1"/>
    <col min="6659" max="6661" width="14.140625" style="41" customWidth="1"/>
    <col min="6662" max="6662" width="14.85546875" style="41" customWidth="1"/>
    <col min="6663" max="6663" width="6.28515625" style="41" customWidth="1"/>
    <col min="6664" max="6910" width="9.140625" style="41" customWidth="1"/>
    <col min="6911" max="6911" width="4.5703125" style="41"/>
    <col min="6912" max="6912" width="9.140625" style="41" customWidth="1"/>
    <col min="6913" max="6913" width="38.5703125" style="41" customWidth="1"/>
    <col min="6914" max="6914" width="12.85546875" style="41" customWidth="1"/>
    <col min="6915" max="6917" width="14.140625" style="41" customWidth="1"/>
    <col min="6918" max="6918" width="14.85546875" style="41" customWidth="1"/>
    <col min="6919" max="6919" width="6.28515625" style="41" customWidth="1"/>
    <col min="6920" max="7166" width="9.140625" style="41" customWidth="1"/>
    <col min="7167" max="7167" width="4.5703125" style="41"/>
    <col min="7168" max="7168" width="9.140625" style="41" customWidth="1"/>
    <col min="7169" max="7169" width="38.5703125" style="41" customWidth="1"/>
    <col min="7170" max="7170" width="12.85546875" style="41" customWidth="1"/>
    <col min="7171" max="7173" width="14.140625" style="41" customWidth="1"/>
    <col min="7174" max="7174" width="14.85546875" style="41" customWidth="1"/>
    <col min="7175" max="7175" width="6.28515625" style="41" customWidth="1"/>
    <col min="7176" max="7422" width="9.140625" style="41" customWidth="1"/>
    <col min="7423" max="7423" width="4.5703125" style="41"/>
    <col min="7424" max="7424" width="9.140625" style="41" customWidth="1"/>
    <col min="7425" max="7425" width="38.5703125" style="41" customWidth="1"/>
    <col min="7426" max="7426" width="12.85546875" style="41" customWidth="1"/>
    <col min="7427" max="7429" width="14.140625" style="41" customWidth="1"/>
    <col min="7430" max="7430" width="14.85546875" style="41" customWidth="1"/>
    <col min="7431" max="7431" width="6.28515625" style="41" customWidth="1"/>
    <col min="7432" max="7678" width="9.140625" style="41" customWidth="1"/>
    <col min="7679" max="7679" width="4.5703125" style="41"/>
    <col min="7680" max="7680" width="9.140625" style="41" customWidth="1"/>
    <col min="7681" max="7681" width="38.5703125" style="41" customWidth="1"/>
    <col min="7682" max="7682" width="12.85546875" style="41" customWidth="1"/>
    <col min="7683" max="7685" width="14.140625" style="41" customWidth="1"/>
    <col min="7686" max="7686" width="14.85546875" style="41" customWidth="1"/>
    <col min="7687" max="7687" width="6.28515625" style="41" customWidth="1"/>
    <col min="7688" max="7934" width="9.140625" style="41" customWidth="1"/>
    <col min="7935" max="7935" width="4.5703125" style="41"/>
    <col min="7936" max="7936" width="9.140625" style="41" customWidth="1"/>
    <col min="7937" max="7937" width="38.5703125" style="41" customWidth="1"/>
    <col min="7938" max="7938" width="12.85546875" style="41" customWidth="1"/>
    <col min="7939" max="7941" width="14.140625" style="41" customWidth="1"/>
    <col min="7942" max="7942" width="14.85546875" style="41" customWidth="1"/>
    <col min="7943" max="7943" width="6.28515625" style="41" customWidth="1"/>
    <col min="7944" max="8190" width="9.140625" style="41" customWidth="1"/>
    <col min="8191" max="8191" width="4.5703125" style="41"/>
    <col min="8192" max="8192" width="9.140625" style="41" customWidth="1"/>
    <col min="8193" max="8193" width="38.5703125" style="41" customWidth="1"/>
    <col min="8194" max="8194" width="12.85546875" style="41" customWidth="1"/>
    <col min="8195" max="8197" width="14.140625" style="41" customWidth="1"/>
    <col min="8198" max="8198" width="14.85546875" style="41" customWidth="1"/>
    <col min="8199" max="8199" width="6.28515625" style="41" customWidth="1"/>
    <col min="8200" max="8446" width="9.140625" style="41" customWidth="1"/>
    <col min="8447" max="8447" width="4.5703125" style="41"/>
    <col min="8448" max="8448" width="9.140625" style="41" customWidth="1"/>
    <col min="8449" max="8449" width="38.5703125" style="41" customWidth="1"/>
    <col min="8450" max="8450" width="12.85546875" style="41" customWidth="1"/>
    <col min="8451" max="8453" width="14.140625" style="41" customWidth="1"/>
    <col min="8454" max="8454" width="14.85546875" style="41" customWidth="1"/>
    <col min="8455" max="8455" width="6.28515625" style="41" customWidth="1"/>
    <col min="8456" max="8702" width="9.140625" style="41" customWidth="1"/>
    <col min="8703" max="8703" width="4.5703125" style="41"/>
    <col min="8704" max="8704" width="9.140625" style="41" customWidth="1"/>
    <col min="8705" max="8705" width="38.5703125" style="41" customWidth="1"/>
    <col min="8706" max="8706" width="12.85546875" style="41" customWidth="1"/>
    <col min="8707" max="8709" width="14.140625" style="41" customWidth="1"/>
    <col min="8710" max="8710" width="14.85546875" style="41" customWidth="1"/>
    <col min="8711" max="8711" width="6.28515625" style="41" customWidth="1"/>
    <col min="8712" max="8958" width="9.140625" style="41" customWidth="1"/>
    <col min="8959" max="8959" width="4.5703125" style="41"/>
    <col min="8960" max="8960" width="9.140625" style="41" customWidth="1"/>
    <col min="8961" max="8961" width="38.5703125" style="41" customWidth="1"/>
    <col min="8962" max="8962" width="12.85546875" style="41" customWidth="1"/>
    <col min="8963" max="8965" width="14.140625" style="41" customWidth="1"/>
    <col min="8966" max="8966" width="14.85546875" style="41" customWidth="1"/>
    <col min="8967" max="8967" width="6.28515625" style="41" customWidth="1"/>
    <col min="8968" max="9214" width="9.140625" style="41" customWidth="1"/>
    <col min="9215" max="9215" width="4.5703125" style="41"/>
    <col min="9216" max="9216" width="9.140625" style="41" customWidth="1"/>
    <col min="9217" max="9217" width="38.5703125" style="41" customWidth="1"/>
    <col min="9218" max="9218" width="12.85546875" style="41" customWidth="1"/>
    <col min="9219" max="9221" width="14.140625" style="41" customWidth="1"/>
    <col min="9222" max="9222" width="14.85546875" style="41" customWidth="1"/>
    <col min="9223" max="9223" width="6.28515625" style="41" customWidth="1"/>
    <col min="9224" max="9470" width="9.140625" style="41" customWidth="1"/>
    <col min="9471" max="9471" width="4.5703125" style="41"/>
    <col min="9472" max="9472" width="9.140625" style="41" customWidth="1"/>
    <col min="9473" max="9473" width="38.5703125" style="41" customWidth="1"/>
    <col min="9474" max="9474" width="12.85546875" style="41" customWidth="1"/>
    <col min="9475" max="9477" width="14.140625" style="41" customWidth="1"/>
    <col min="9478" max="9478" width="14.85546875" style="41" customWidth="1"/>
    <col min="9479" max="9479" width="6.28515625" style="41" customWidth="1"/>
    <col min="9480" max="9726" width="9.140625" style="41" customWidth="1"/>
    <col min="9727" max="9727" width="4.5703125" style="41"/>
    <col min="9728" max="9728" width="9.140625" style="41" customWidth="1"/>
    <col min="9729" max="9729" width="38.5703125" style="41" customWidth="1"/>
    <col min="9730" max="9730" width="12.85546875" style="41" customWidth="1"/>
    <col min="9731" max="9733" width="14.140625" style="41" customWidth="1"/>
    <col min="9734" max="9734" width="14.85546875" style="41" customWidth="1"/>
    <col min="9735" max="9735" width="6.28515625" style="41" customWidth="1"/>
    <col min="9736" max="9982" width="9.140625" style="41" customWidth="1"/>
    <col min="9983" max="9983" width="4.5703125" style="41"/>
    <col min="9984" max="9984" width="9.140625" style="41" customWidth="1"/>
    <col min="9985" max="9985" width="38.5703125" style="41" customWidth="1"/>
    <col min="9986" max="9986" width="12.85546875" style="41" customWidth="1"/>
    <col min="9987" max="9989" width="14.140625" style="41" customWidth="1"/>
    <col min="9990" max="9990" width="14.85546875" style="41" customWidth="1"/>
    <col min="9991" max="9991" width="6.28515625" style="41" customWidth="1"/>
    <col min="9992" max="10238" width="9.140625" style="41" customWidth="1"/>
    <col min="10239" max="10239" width="4.5703125" style="41"/>
    <col min="10240" max="10240" width="9.140625" style="41" customWidth="1"/>
    <col min="10241" max="10241" width="38.5703125" style="41" customWidth="1"/>
    <col min="10242" max="10242" width="12.85546875" style="41" customWidth="1"/>
    <col min="10243" max="10245" width="14.140625" style="41" customWidth="1"/>
    <col min="10246" max="10246" width="14.85546875" style="41" customWidth="1"/>
    <col min="10247" max="10247" width="6.28515625" style="41" customWidth="1"/>
    <col min="10248" max="10494" width="9.140625" style="41" customWidth="1"/>
    <col min="10495" max="10495" width="4.5703125" style="41"/>
    <col min="10496" max="10496" width="9.140625" style="41" customWidth="1"/>
    <col min="10497" max="10497" width="38.5703125" style="41" customWidth="1"/>
    <col min="10498" max="10498" width="12.85546875" style="41" customWidth="1"/>
    <col min="10499" max="10501" width="14.140625" style="41" customWidth="1"/>
    <col min="10502" max="10502" width="14.85546875" style="41" customWidth="1"/>
    <col min="10503" max="10503" width="6.28515625" style="41" customWidth="1"/>
    <col min="10504" max="10750" width="9.140625" style="41" customWidth="1"/>
    <col min="10751" max="10751" width="4.5703125" style="41"/>
    <col min="10752" max="10752" width="9.140625" style="41" customWidth="1"/>
    <col min="10753" max="10753" width="38.5703125" style="41" customWidth="1"/>
    <col min="10754" max="10754" width="12.85546875" style="41" customWidth="1"/>
    <col min="10755" max="10757" width="14.140625" style="41" customWidth="1"/>
    <col min="10758" max="10758" width="14.85546875" style="41" customWidth="1"/>
    <col min="10759" max="10759" width="6.28515625" style="41" customWidth="1"/>
    <col min="10760" max="11006" width="9.140625" style="41" customWidth="1"/>
    <col min="11007" max="11007" width="4.5703125" style="41"/>
    <col min="11008" max="11008" width="9.140625" style="41" customWidth="1"/>
    <col min="11009" max="11009" width="38.5703125" style="41" customWidth="1"/>
    <col min="11010" max="11010" width="12.85546875" style="41" customWidth="1"/>
    <col min="11011" max="11013" width="14.140625" style="41" customWidth="1"/>
    <col min="11014" max="11014" width="14.85546875" style="41" customWidth="1"/>
    <col min="11015" max="11015" width="6.28515625" style="41" customWidth="1"/>
    <col min="11016" max="11262" width="9.140625" style="41" customWidth="1"/>
    <col min="11263" max="11263" width="4.5703125" style="41"/>
    <col min="11264" max="11264" width="9.140625" style="41" customWidth="1"/>
    <col min="11265" max="11265" width="38.5703125" style="41" customWidth="1"/>
    <col min="11266" max="11266" width="12.85546875" style="41" customWidth="1"/>
    <col min="11267" max="11269" width="14.140625" style="41" customWidth="1"/>
    <col min="11270" max="11270" width="14.85546875" style="41" customWidth="1"/>
    <col min="11271" max="11271" width="6.28515625" style="41" customWidth="1"/>
    <col min="11272" max="11518" width="9.140625" style="41" customWidth="1"/>
    <col min="11519" max="11519" width="4.5703125" style="41"/>
    <col min="11520" max="11520" width="9.140625" style="41" customWidth="1"/>
    <col min="11521" max="11521" width="38.5703125" style="41" customWidth="1"/>
    <col min="11522" max="11522" width="12.85546875" style="41" customWidth="1"/>
    <col min="11523" max="11525" width="14.140625" style="41" customWidth="1"/>
    <col min="11526" max="11526" width="14.85546875" style="41" customWidth="1"/>
    <col min="11527" max="11527" width="6.28515625" style="41" customWidth="1"/>
    <col min="11528" max="11774" width="9.140625" style="41" customWidth="1"/>
    <col min="11775" max="11775" width="4.5703125" style="41"/>
    <col min="11776" max="11776" width="9.140625" style="41" customWidth="1"/>
    <col min="11777" max="11777" width="38.5703125" style="41" customWidth="1"/>
    <col min="11778" max="11778" width="12.85546875" style="41" customWidth="1"/>
    <col min="11779" max="11781" width="14.140625" style="41" customWidth="1"/>
    <col min="11782" max="11782" width="14.85546875" style="41" customWidth="1"/>
    <col min="11783" max="11783" width="6.28515625" style="41" customWidth="1"/>
    <col min="11784" max="12030" width="9.140625" style="41" customWidth="1"/>
    <col min="12031" max="12031" width="4.5703125" style="41"/>
    <col min="12032" max="12032" width="9.140625" style="41" customWidth="1"/>
    <col min="12033" max="12033" width="38.5703125" style="41" customWidth="1"/>
    <col min="12034" max="12034" width="12.85546875" style="41" customWidth="1"/>
    <col min="12035" max="12037" width="14.140625" style="41" customWidth="1"/>
    <col min="12038" max="12038" width="14.85546875" style="41" customWidth="1"/>
    <col min="12039" max="12039" width="6.28515625" style="41" customWidth="1"/>
    <col min="12040" max="12286" width="9.140625" style="41" customWidth="1"/>
    <col min="12287" max="12287" width="4.5703125" style="41"/>
    <col min="12288" max="12288" width="9.140625" style="41" customWidth="1"/>
    <col min="12289" max="12289" width="38.5703125" style="41" customWidth="1"/>
    <col min="12290" max="12290" width="12.85546875" style="41" customWidth="1"/>
    <col min="12291" max="12293" width="14.140625" style="41" customWidth="1"/>
    <col min="12294" max="12294" width="14.85546875" style="41" customWidth="1"/>
    <col min="12295" max="12295" width="6.28515625" style="41" customWidth="1"/>
    <col min="12296" max="12542" width="9.140625" style="41" customWidth="1"/>
    <col min="12543" max="12543" width="4.5703125" style="41"/>
    <col min="12544" max="12544" width="9.140625" style="41" customWidth="1"/>
    <col min="12545" max="12545" width="38.5703125" style="41" customWidth="1"/>
    <col min="12546" max="12546" width="12.85546875" style="41" customWidth="1"/>
    <col min="12547" max="12549" width="14.140625" style="41" customWidth="1"/>
    <col min="12550" max="12550" width="14.85546875" style="41" customWidth="1"/>
    <col min="12551" max="12551" width="6.28515625" style="41" customWidth="1"/>
    <col min="12552" max="12798" width="9.140625" style="41" customWidth="1"/>
    <col min="12799" max="12799" width="4.5703125" style="41"/>
    <col min="12800" max="12800" width="9.140625" style="41" customWidth="1"/>
    <col min="12801" max="12801" width="38.5703125" style="41" customWidth="1"/>
    <col min="12802" max="12802" width="12.85546875" style="41" customWidth="1"/>
    <col min="12803" max="12805" width="14.140625" style="41" customWidth="1"/>
    <col min="12806" max="12806" width="14.85546875" style="41" customWidth="1"/>
    <col min="12807" max="12807" width="6.28515625" style="41" customWidth="1"/>
    <col min="12808" max="13054" width="9.140625" style="41" customWidth="1"/>
    <col min="13055" max="13055" width="4.5703125" style="41"/>
    <col min="13056" max="13056" width="9.140625" style="41" customWidth="1"/>
    <col min="13057" max="13057" width="38.5703125" style="41" customWidth="1"/>
    <col min="13058" max="13058" width="12.85546875" style="41" customWidth="1"/>
    <col min="13059" max="13061" width="14.140625" style="41" customWidth="1"/>
    <col min="13062" max="13062" width="14.85546875" style="41" customWidth="1"/>
    <col min="13063" max="13063" width="6.28515625" style="41" customWidth="1"/>
    <col min="13064" max="13310" width="9.140625" style="41" customWidth="1"/>
    <col min="13311" max="13311" width="4.5703125" style="41"/>
    <col min="13312" max="13312" width="9.140625" style="41" customWidth="1"/>
    <col min="13313" max="13313" width="38.5703125" style="41" customWidth="1"/>
    <col min="13314" max="13314" width="12.85546875" style="41" customWidth="1"/>
    <col min="13315" max="13317" width="14.140625" style="41" customWidth="1"/>
    <col min="13318" max="13318" width="14.85546875" style="41" customWidth="1"/>
    <col min="13319" max="13319" width="6.28515625" style="41" customWidth="1"/>
    <col min="13320" max="13566" width="9.140625" style="41" customWidth="1"/>
    <col min="13567" max="13567" width="4.5703125" style="41"/>
    <col min="13568" max="13568" width="9.140625" style="41" customWidth="1"/>
    <col min="13569" max="13569" width="38.5703125" style="41" customWidth="1"/>
    <col min="13570" max="13570" width="12.85546875" style="41" customWidth="1"/>
    <col min="13571" max="13573" width="14.140625" style="41" customWidth="1"/>
    <col min="13574" max="13574" width="14.85546875" style="41" customWidth="1"/>
    <col min="13575" max="13575" width="6.28515625" style="41" customWidth="1"/>
    <col min="13576" max="13822" width="9.140625" style="41" customWidth="1"/>
    <col min="13823" max="13823" width="4.5703125" style="41"/>
    <col min="13824" max="13824" width="9.140625" style="41" customWidth="1"/>
    <col min="13825" max="13825" width="38.5703125" style="41" customWidth="1"/>
    <col min="13826" max="13826" width="12.85546875" style="41" customWidth="1"/>
    <col min="13827" max="13829" width="14.140625" style="41" customWidth="1"/>
    <col min="13830" max="13830" width="14.85546875" style="41" customWidth="1"/>
    <col min="13831" max="13831" width="6.28515625" style="41" customWidth="1"/>
    <col min="13832" max="14078" width="9.140625" style="41" customWidth="1"/>
    <col min="14079" max="14079" width="4.5703125" style="41"/>
    <col min="14080" max="14080" width="9.140625" style="41" customWidth="1"/>
    <col min="14081" max="14081" width="38.5703125" style="41" customWidth="1"/>
    <col min="14082" max="14082" width="12.85546875" style="41" customWidth="1"/>
    <col min="14083" max="14085" width="14.140625" style="41" customWidth="1"/>
    <col min="14086" max="14086" width="14.85546875" style="41" customWidth="1"/>
    <col min="14087" max="14087" width="6.28515625" style="41" customWidth="1"/>
    <col min="14088" max="14334" width="9.140625" style="41" customWidth="1"/>
    <col min="14335" max="14335" width="4.5703125" style="41"/>
    <col min="14336" max="14336" width="9.140625" style="41" customWidth="1"/>
    <col min="14337" max="14337" width="38.5703125" style="41" customWidth="1"/>
    <col min="14338" max="14338" width="12.85546875" style="41" customWidth="1"/>
    <col min="14339" max="14341" width="14.140625" style="41" customWidth="1"/>
    <col min="14342" max="14342" width="14.85546875" style="41" customWidth="1"/>
    <col min="14343" max="14343" width="6.28515625" style="41" customWidth="1"/>
    <col min="14344" max="14590" width="9.140625" style="41" customWidth="1"/>
    <col min="14591" max="14591" width="4.5703125" style="41"/>
    <col min="14592" max="14592" width="9.140625" style="41" customWidth="1"/>
    <col min="14593" max="14593" width="38.5703125" style="41" customWidth="1"/>
    <col min="14594" max="14594" width="12.85546875" style="41" customWidth="1"/>
    <col min="14595" max="14597" width="14.140625" style="41" customWidth="1"/>
    <col min="14598" max="14598" width="14.85546875" style="41" customWidth="1"/>
    <col min="14599" max="14599" width="6.28515625" style="41" customWidth="1"/>
    <col min="14600" max="14846" width="9.140625" style="41" customWidth="1"/>
    <col min="14847" max="14847" width="4.5703125" style="41"/>
    <col min="14848" max="14848" width="9.140625" style="41" customWidth="1"/>
    <col min="14849" max="14849" width="38.5703125" style="41" customWidth="1"/>
    <col min="14850" max="14850" width="12.85546875" style="41" customWidth="1"/>
    <col min="14851" max="14853" width="14.140625" style="41" customWidth="1"/>
    <col min="14854" max="14854" width="14.85546875" style="41" customWidth="1"/>
    <col min="14855" max="14855" width="6.28515625" style="41" customWidth="1"/>
    <col min="14856" max="15102" width="9.140625" style="41" customWidth="1"/>
    <col min="15103" max="15103" width="4.5703125" style="41"/>
    <col min="15104" max="15104" width="9.140625" style="41" customWidth="1"/>
    <col min="15105" max="15105" width="38.5703125" style="41" customWidth="1"/>
    <col min="15106" max="15106" width="12.85546875" style="41" customWidth="1"/>
    <col min="15107" max="15109" width="14.140625" style="41" customWidth="1"/>
    <col min="15110" max="15110" width="14.85546875" style="41" customWidth="1"/>
    <col min="15111" max="15111" width="6.28515625" style="41" customWidth="1"/>
    <col min="15112" max="15358" width="9.140625" style="41" customWidth="1"/>
    <col min="15359" max="15359" width="4.5703125" style="41"/>
    <col min="15360" max="15360" width="9.140625" style="41" customWidth="1"/>
    <col min="15361" max="15361" width="38.5703125" style="41" customWidth="1"/>
    <col min="15362" max="15362" width="12.85546875" style="41" customWidth="1"/>
    <col min="15363" max="15365" width="14.140625" style="41" customWidth="1"/>
    <col min="15366" max="15366" width="14.85546875" style="41" customWidth="1"/>
    <col min="15367" max="15367" width="6.28515625" style="41" customWidth="1"/>
    <col min="15368" max="15614" width="9.140625" style="41" customWidth="1"/>
    <col min="15615" max="15615" width="4.5703125" style="41"/>
    <col min="15616" max="15616" width="9.140625" style="41" customWidth="1"/>
    <col min="15617" max="15617" width="38.5703125" style="41" customWidth="1"/>
    <col min="15618" max="15618" width="12.85546875" style="41" customWidth="1"/>
    <col min="15619" max="15621" width="14.140625" style="41" customWidth="1"/>
    <col min="15622" max="15622" width="14.85546875" style="41" customWidth="1"/>
    <col min="15623" max="15623" width="6.28515625" style="41" customWidth="1"/>
    <col min="15624" max="15870" width="9.140625" style="41" customWidth="1"/>
    <col min="15871" max="15871" width="4.5703125" style="41"/>
    <col min="15872" max="15872" width="9.140625" style="41" customWidth="1"/>
    <col min="15873" max="15873" width="38.5703125" style="41" customWidth="1"/>
    <col min="15874" max="15874" width="12.85546875" style="41" customWidth="1"/>
    <col min="15875" max="15877" width="14.140625" style="41" customWidth="1"/>
    <col min="15878" max="15878" width="14.85546875" style="41" customWidth="1"/>
    <col min="15879" max="15879" width="6.28515625" style="41" customWidth="1"/>
    <col min="15880" max="16126" width="9.140625" style="41" customWidth="1"/>
    <col min="16127" max="16127" width="4.5703125" style="41"/>
    <col min="16128" max="16128" width="9.140625" style="41" customWidth="1"/>
    <col min="16129" max="16129" width="38.5703125" style="41" customWidth="1"/>
    <col min="16130" max="16130" width="12.85546875" style="41" customWidth="1"/>
    <col min="16131" max="16133" width="14.140625" style="41" customWidth="1"/>
    <col min="16134" max="16134" width="14.85546875" style="41" customWidth="1"/>
    <col min="16135" max="16135" width="6.28515625" style="41" customWidth="1"/>
    <col min="16136" max="16382" width="9.140625" style="41" customWidth="1"/>
    <col min="16383" max="16384" width="4.5703125" style="41"/>
  </cols>
  <sheetData>
    <row r="1" spans="1:7" x14ac:dyDescent="0.25">
      <c r="B1" s="170"/>
      <c r="C1" s="170"/>
      <c r="D1" s="244" t="s">
        <v>486</v>
      </c>
      <c r="E1" s="244"/>
      <c r="F1" s="244"/>
      <c r="G1" s="170"/>
    </row>
    <row r="2" spans="1:7" x14ac:dyDescent="0.25">
      <c r="B2" s="170"/>
      <c r="C2" s="170"/>
      <c r="D2" s="40"/>
      <c r="E2" s="109"/>
      <c r="F2" s="136"/>
      <c r="G2" s="170"/>
    </row>
    <row r="3" spans="1:7" x14ac:dyDescent="0.25">
      <c r="B3" s="170"/>
      <c r="C3" s="170"/>
      <c r="D3" s="244" t="s">
        <v>519</v>
      </c>
      <c r="E3" s="244"/>
      <c r="F3" s="244"/>
      <c r="G3" s="170"/>
    </row>
    <row r="4" spans="1:7" x14ac:dyDescent="0.25">
      <c r="B4" s="170"/>
      <c r="C4" s="170"/>
      <c r="D4" s="124"/>
      <c r="E4" s="158"/>
      <c r="F4" s="158"/>
      <c r="G4" s="170"/>
    </row>
    <row r="5" spans="1:7" x14ac:dyDescent="0.25">
      <c r="B5" s="170"/>
      <c r="C5" s="170"/>
      <c r="D5" s="8"/>
      <c r="E5" s="8"/>
      <c r="F5" s="123"/>
      <c r="G5" s="170"/>
    </row>
    <row r="7" spans="1:7" x14ac:dyDescent="0.25">
      <c r="B7" s="263" t="s">
        <v>473</v>
      </c>
      <c r="C7" s="263"/>
      <c r="D7" s="263"/>
      <c r="E7" s="263"/>
      <c r="F7" s="263"/>
      <c r="G7" s="112"/>
    </row>
    <row r="8" spans="1:7" ht="15.75" customHeight="1" x14ac:dyDescent="0.25">
      <c r="B8" s="264"/>
      <c r="C8" s="264"/>
      <c r="D8" s="264"/>
      <c r="E8" s="264"/>
      <c r="F8" s="264"/>
      <c r="G8" s="113"/>
    </row>
    <row r="9" spans="1:7" ht="15.75" customHeight="1" x14ac:dyDescent="0.25">
      <c r="B9" s="265" t="s">
        <v>44</v>
      </c>
      <c r="C9" s="265"/>
      <c r="D9" s="265"/>
      <c r="E9" s="265"/>
      <c r="F9" s="265"/>
      <c r="G9" s="114"/>
    </row>
    <row r="10" spans="1:7" x14ac:dyDescent="0.25">
      <c r="B10" s="171"/>
      <c r="C10" s="171"/>
      <c r="D10" s="171"/>
      <c r="E10" s="171"/>
      <c r="F10" s="171"/>
      <c r="G10" s="114"/>
    </row>
    <row r="11" spans="1:7" ht="38.25" customHeight="1" x14ac:dyDescent="0.25">
      <c r="A11" s="42" t="s">
        <v>474</v>
      </c>
      <c r="B11" s="42" t="s">
        <v>208</v>
      </c>
      <c r="C11" s="42" t="s">
        <v>5</v>
      </c>
      <c r="D11" s="42" t="s">
        <v>6</v>
      </c>
      <c r="E11" s="42" t="s">
        <v>12</v>
      </c>
      <c r="F11" s="42" t="s">
        <v>7</v>
      </c>
      <c r="G11" s="172"/>
    </row>
    <row r="12" spans="1:7" ht="24" customHeight="1" x14ac:dyDescent="0.25">
      <c r="A12" s="260" t="s">
        <v>475</v>
      </c>
      <c r="B12" s="261"/>
      <c r="C12" s="4"/>
      <c r="D12" s="115"/>
      <c r="E12" s="116"/>
      <c r="F12" s="115"/>
      <c r="G12" s="172"/>
    </row>
    <row r="13" spans="1:7" ht="38.1" customHeight="1" x14ac:dyDescent="0.25">
      <c r="A13" s="183" t="s">
        <v>212</v>
      </c>
      <c r="B13" s="16" t="s">
        <v>476</v>
      </c>
      <c r="C13" s="4" t="s">
        <v>60</v>
      </c>
      <c r="D13" s="173">
        <v>51300</v>
      </c>
      <c r="E13" s="174">
        <f>D13*0.22</f>
        <v>11286</v>
      </c>
      <c r="F13" s="173">
        <f>D13+E13</f>
        <v>62586</v>
      </c>
      <c r="G13" s="172"/>
    </row>
    <row r="14" spans="1:7" ht="36" customHeight="1" x14ac:dyDescent="0.25">
      <c r="A14" s="183" t="s">
        <v>234</v>
      </c>
      <c r="B14" s="16" t="s">
        <v>477</v>
      </c>
      <c r="C14" s="4"/>
      <c r="D14" s="173"/>
      <c r="E14" s="174"/>
      <c r="F14" s="173"/>
      <c r="G14" s="172"/>
    </row>
    <row r="15" spans="1:7" ht="36" customHeight="1" x14ac:dyDescent="0.25">
      <c r="A15" s="183" t="s">
        <v>478</v>
      </c>
      <c r="B15" s="16" t="s">
        <v>479</v>
      </c>
      <c r="C15" s="4" t="s">
        <v>341</v>
      </c>
      <c r="D15" s="173">
        <v>3200</v>
      </c>
      <c r="E15" s="174">
        <f>D15*0.22</f>
        <v>704</v>
      </c>
      <c r="F15" s="173">
        <f>D15+E15</f>
        <v>3904</v>
      </c>
      <c r="G15" s="172"/>
    </row>
    <row r="16" spans="1:7" ht="36" customHeight="1" x14ac:dyDescent="0.25">
      <c r="A16" s="183" t="s">
        <v>480</v>
      </c>
      <c r="B16" s="16" t="s">
        <v>481</v>
      </c>
      <c r="C16" s="4" t="s">
        <v>341</v>
      </c>
      <c r="D16" s="173">
        <v>2300</v>
      </c>
      <c r="E16" s="174">
        <f>D16*0.22</f>
        <v>506</v>
      </c>
      <c r="F16" s="173">
        <f>D16+E16</f>
        <v>2806</v>
      </c>
      <c r="G16" s="172"/>
    </row>
    <row r="17" spans="1:7" ht="36" customHeight="1" x14ac:dyDescent="0.25">
      <c r="A17" s="183" t="s">
        <v>482</v>
      </c>
      <c r="B17" s="16" t="s">
        <v>483</v>
      </c>
      <c r="C17" s="4" t="s">
        <v>341</v>
      </c>
      <c r="D17" s="173">
        <v>1550</v>
      </c>
      <c r="E17" s="174">
        <f>D17*0.22</f>
        <v>341</v>
      </c>
      <c r="F17" s="173">
        <f>D17+E17</f>
        <v>1891</v>
      </c>
      <c r="G17" s="172"/>
    </row>
    <row r="18" spans="1:7" x14ac:dyDescent="0.25">
      <c r="A18" s="278" t="s">
        <v>195</v>
      </c>
      <c r="B18" s="279"/>
      <c r="C18" s="279"/>
      <c r="D18" s="279"/>
      <c r="E18" s="279"/>
      <c r="F18" s="279"/>
    </row>
    <row r="19" spans="1:7" ht="222" customHeight="1" x14ac:dyDescent="0.25">
      <c r="A19" s="275" t="s">
        <v>484</v>
      </c>
      <c r="B19" s="275"/>
      <c r="C19" s="275"/>
      <c r="D19" s="275"/>
      <c r="E19" s="275"/>
      <c r="F19" s="275"/>
    </row>
    <row r="20" spans="1:7" x14ac:dyDescent="0.25">
      <c r="A20" s="175"/>
      <c r="B20" s="176"/>
      <c r="C20" s="177"/>
      <c r="D20" s="178"/>
      <c r="E20" s="179"/>
      <c r="F20" s="179"/>
    </row>
    <row r="21" spans="1:7" x14ac:dyDescent="0.25">
      <c r="A21" s="276"/>
      <c r="B21" s="276"/>
      <c r="D21" s="277" t="s">
        <v>485</v>
      </c>
      <c r="E21" s="277"/>
      <c r="F21" s="277"/>
    </row>
  </sheetData>
  <mergeCells count="10">
    <mergeCell ref="D1:F1"/>
    <mergeCell ref="A19:F19"/>
    <mergeCell ref="A21:B21"/>
    <mergeCell ref="D21:F21"/>
    <mergeCell ref="D3:F3"/>
    <mergeCell ref="B7:F7"/>
    <mergeCell ref="B8:F8"/>
    <mergeCell ref="B9:F9"/>
    <mergeCell ref="A12:B12"/>
    <mergeCell ref="A18:F18"/>
  </mergeCells>
  <pageMargins left="0.31496062992125984" right="0"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O12" sqref="O12"/>
    </sheetView>
  </sheetViews>
  <sheetFormatPr defaultRowHeight="15" x14ac:dyDescent="0.25"/>
  <cols>
    <col min="1" max="1" width="6.5703125" customWidth="1"/>
    <col min="2" max="2" width="36.42578125" customWidth="1"/>
    <col min="3" max="3" width="13.42578125" customWidth="1"/>
    <col min="4" max="4" width="14.5703125" customWidth="1"/>
    <col min="5" max="5" width="14.140625" customWidth="1"/>
    <col min="6" max="6" width="14.5703125" customWidth="1"/>
  </cols>
  <sheetData>
    <row r="1" spans="1:7" x14ac:dyDescent="0.25">
      <c r="A1" s="134"/>
      <c r="B1" s="134"/>
      <c r="C1" s="134"/>
      <c r="D1" s="244" t="s">
        <v>493</v>
      </c>
      <c r="E1" s="244"/>
      <c r="F1" s="244"/>
      <c r="G1" s="134"/>
    </row>
    <row r="2" spans="1:7" x14ac:dyDescent="0.25">
      <c r="A2" s="137"/>
      <c r="B2" s="137"/>
      <c r="D2" s="40"/>
      <c r="E2" s="109"/>
      <c r="F2" s="136"/>
      <c r="G2" s="134"/>
    </row>
    <row r="3" spans="1:7" x14ac:dyDescent="0.25">
      <c r="A3" s="137"/>
      <c r="B3" s="137"/>
      <c r="D3" s="244" t="s">
        <v>519</v>
      </c>
      <c r="E3" s="244"/>
      <c r="F3" s="244"/>
      <c r="G3" s="134"/>
    </row>
    <row r="4" spans="1:7" x14ac:dyDescent="0.25">
      <c r="A4" s="137"/>
      <c r="B4" s="137"/>
      <c r="D4" s="136"/>
      <c r="E4" s="180"/>
      <c r="F4" s="136"/>
      <c r="G4" s="134"/>
    </row>
    <row r="5" spans="1:7" x14ac:dyDescent="0.25">
      <c r="A5" s="137"/>
      <c r="B5" s="137"/>
      <c r="C5" s="137"/>
      <c r="D5" s="137"/>
      <c r="E5" s="137"/>
      <c r="F5" s="137"/>
      <c r="G5" s="134"/>
    </row>
    <row r="6" spans="1:7" ht="15.75" customHeight="1" x14ac:dyDescent="0.25">
      <c r="A6" s="41"/>
      <c r="B6" s="263" t="s">
        <v>487</v>
      </c>
      <c r="C6" s="263"/>
      <c r="D6" s="263"/>
      <c r="E6" s="263"/>
      <c r="F6" s="263"/>
      <c r="G6" s="168"/>
    </row>
    <row r="7" spans="1:7" ht="15.75" customHeight="1" x14ac:dyDescent="0.25">
      <c r="A7" s="41"/>
      <c r="B7" s="264"/>
      <c r="C7" s="264"/>
      <c r="D7" s="264"/>
      <c r="E7" s="264"/>
      <c r="F7" s="264"/>
      <c r="G7" s="11"/>
    </row>
    <row r="8" spans="1:7" ht="15.75" x14ac:dyDescent="0.25">
      <c r="A8" s="41"/>
      <c r="B8" s="265" t="s">
        <v>44</v>
      </c>
      <c r="C8" s="265"/>
      <c r="D8" s="265"/>
      <c r="E8" s="265"/>
      <c r="F8" s="265"/>
      <c r="G8" s="50"/>
    </row>
    <row r="9" spans="1:7" ht="15.75" x14ac:dyDescent="0.25">
      <c r="A9" s="41"/>
      <c r="B9" s="181"/>
      <c r="C9" s="181"/>
      <c r="D9" s="181"/>
      <c r="E9" s="181"/>
      <c r="F9" s="181"/>
      <c r="G9" s="50"/>
    </row>
    <row r="10" spans="1:7" ht="15.75" customHeight="1" x14ac:dyDescent="0.25">
      <c r="A10" s="41"/>
      <c r="B10" s="171"/>
      <c r="C10" s="171"/>
      <c r="D10" s="171"/>
      <c r="E10" s="171"/>
      <c r="F10" s="171"/>
      <c r="G10" s="11"/>
    </row>
    <row r="11" spans="1:7" ht="31.5" x14ac:dyDescent="0.25">
      <c r="A11" s="42" t="s">
        <v>474</v>
      </c>
      <c r="B11" s="42" t="s">
        <v>208</v>
      </c>
      <c r="C11" s="42" t="s">
        <v>5</v>
      </c>
      <c r="D11" s="42" t="s">
        <v>6</v>
      </c>
      <c r="E11" s="42" t="s">
        <v>12</v>
      </c>
      <c r="F11" s="42" t="s">
        <v>7</v>
      </c>
      <c r="G11" s="11"/>
    </row>
    <row r="12" spans="1:7" ht="69.95" customHeight="1" x14ac:dyDescent="0.25">
      <c r="A12" s="260" t="s">
        <v>488</v>
      </c>
      <c r="B12" s="261"/>
      <c r="C12" s="4"/>
      <c r="D12" s="115"/>
      <c r="E12" s="116"/>
      <c r="F12" s="115"/>
      <c r="G12" s="11"/>
    </row>
    <row r="13" spans="1:7" ht="24.95" customHeight="1" x14ac:dyDescent="0.25">
      <c r="A13" s="51" t="s">
        <v>212</v>
      </c>
      <c r="B13" s="16" t="s">
        <v>489</v>
      </c>
      <c r="C13" s="4" t="s">
        <v>490</v>
      </c>
      <c r="D13" s="115">
        <v>292000</v>
      </c>
      <c r="E13" s="182">
        <f>D13*0.22</f>
        <v>64240</v>
      </c>
      <c r="F13" s="115">
        <f>D13+E13</f>
        <v>356240</v>
      </c>
      <c r="G13" s="11"/>
    </row>
    <row r="14" spans="1:7" ht="24.95" customHeight="1" x14ac:dyDescent="0.25">
      <c r="A14" s="183" t="s">
        <v>234</v>
      </c>
      <c r="B14" s="16" t="s">
        <v>491</v>
      </c>
      <c r="C14" s="4" t="s">
        <v>490</v>
      </c>
      <c r="D14" s="115">
        <v>358000</v>
      </c>
      <c r="E14" s="182">
        <f>D14*0.22</f>
        <v>78760</v>
      </c>
      <c r="F14" s="115">
        <f>D14+E14</f>
        <v>436760</v>
      </c>
      <c r="G14" s="11"/>
    </row>
    <row r="15" spans="1:7" ht="24.95" customHeight="1" x14ac:dyDescent="0.25">
      <c r="A15" s="183" t="s">
        <v>236</v>
      </c>
      <c r="B15" s="16" t="s">
        <v>492</v>
      </c>
      <c r="C15" s="4" t="s">
        <v>490</v>
      </c>
      <c r="D15" s="115">
        <v>418000</v>
      </c>
      <c r="E15" s="182">
        <f>D15*0.22</f>
        <v>91960</v>
      </c>
      <c r="F15" s="115">
        <f>D15+E15</f>
        <v>509960</v>
      </c>
      <c r="G15" s="11"/>
    </row>
  </sheetData>
  <mergeCells count="6">
    <mergeCell ref="D1:F1"/>
    <mergeCell ref="B6:F6"/>
    <mergeCell ref="B7:F7"/>
    <mergeCell ref="B8:F8"/>
    <mergeCell ref="A12:B12"/>
    <mergeCell ref="D3:F3"/>
  </mergeCells>
  <pageMargins left="0.51181102362204722" right="0" top="0.74803149606299213" bottom="0.74803149606299213" header="0.31496062992125984" footer="0.31496062992125984"/>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workbookViewId="0">
      <selection activeCell="K12" sqref="K12"/>
    </sheetView>
  </sheetViews>
  <sheetFormatPr defaultColWidth="4.5703125" defaultRowHeight="15.75" x14ac:dyDescent="0.25"/>
  <cols>
    <col min="1" max="1" width="9.140625" style="104" customWidth="1"/>
    <col min="2" max="2" width="40.42578125" style="104" customWidth="1"/>
    <col min="3" max="3" width="14.7109375" style="104" customWidth="1"/>
    <col min="4" max="6" width="14.140625" style="104" customWidth="1"/>
    <col min="7" max="253" width="9.140625" style="104" customWidth="1"/>
    <col min="254" max="16384" width="4.5703125" style="104"/>
  </cols>
  <sheetData>
    <row r="1" spans="1:6" x14ac:dyDescent="0.25">
      <c r="B1" s="106"/>
      <c r="C1" s="106"/>
      <c r="D1" s="110"/>
      <c r="E1" s="107"/>
      <c r="F1" s="108"/>
    </row>
    <row r="2" spans="1:6" x14ac:dyDescent="0.25">
      <c r="B2" s="106"/>
      <c r="C2" s="106"/>
      <c r="D2" s="244" t="s">
        <v>502</v>
      </c>
      <c r="E2" s="244"/>
      <c r="F2" s="244"/>
    </row>
    <row r="3" spans="1:6" x14ac:dyDescent="0.25">
      <c r="B3" s="106"/>
      <c r="C3" s="106"/>
      <c r="D3" s="40"/>
      <c r="E3" s="109"/>
      <c r="F3" s="136"/>
    </row>
    <row r="4" spans="1:6" x14ac:dyDescent="0.25">
      <c r="B4" s="106"/>
      <c r="C4" s="106"/>
      <c r="D4" s="244" t="s">
        <v>519</v>
      </c>
      <c r="E4" s="244"/>
      <c r="F4" s="244"/>
    </row>
    <row r="5" spans="1:6" x14ac:dyDescent="0.25">
      <c r="B5" s="106"/>
      <c r="C5" s="106"/>
      <c r="D5" s="280"/>
      <c r="E5" s="280"/>
      <c r="F5" s="109"/>
    </row>
    <row r="7" spans="1:6" x14ac:dyDescent="0.25">
      <c r="B7" s="263" t="s">
        <v>494</v>
      </c>
      <c r="C7" s="263"/>
      <c r="D7" s="263"/>
      <c r="E7" s="263"/>
      <c r="F7" s="263"/>
    </row>
    <row r="8" spans="1:6" x14ac:dyDescent="0.25">
      <c r="B8" s="264"/>
      <c r="C8" s="264"/>
      <c r="D8" s="264"/>
      <c r="E8" s="264"/>
      <c r="F8" s="264"/>
    </row>
    <row r="9" spans="1:6" x14ac:dyDescent="0.25">
      <c r="B9" s="265" t="s">
        <v>44</v>
      </c>
      <c r="C9" s="265"/>
      <c r="D9" s="265"/>
      <c r="E9" s="265"/>
      <c r="F9" s="265"/>
    </row>
    <row r="10" spans="1:6" x14ac:dyDescent="0.25">
      <c r="B10" s="171"/>
      <c r="C10" s="171"/>
      <c r="D10" s="171"/>
      <c r="E10" s="171"/>
      <c r="F10" s="171"/>
    </row>
    <row r="11" spans="1:6" ht="31.5" x14ac:dyDescent="0.25">
      <c r="A11" s="90" t="s">
        <v>474</v>
      </c>
      <c r="B11" s="90" t="s">
        <v>208</v>
      </c>
      <c r="C11" s="90" t="s">
        <v>5</v>
      </c>
      <c r="D11" s="90" t="s">
        <v>6</v>
      </c>
      <c r="E11" s="90" t="s">
        <v>12</v>
      </c>
      <c r="F11" s="90" t="s">
        <v>7</v>
      </c>
    </row>
    <row r="12" spans="1:6" ht="78.75" x14ac:dyDescent="0.25">
      <c r="A12" s="184" t="s">
        <v>212</v>
      </c>
      <c r="B12" s="185" t="s">
        <v>495</v>
      </c>
      <c r="C12" s="186" t="s">
        <v>46</v>
      </c>
      <c r="D12" s="173">
        <v>22000</v>
      </c>
      <c r="E12" s="174">
        <f>D12*0.22</f>
        <v>4840</v>
      </c>
      <c r="F12" s="173">
        <f>D12+E12</f>
        <v>26840</v>
      </c>
    </row>
    <row r="13" spans="1:6" ht="157.5" x14ac:dyDescent="0.25">
      <c r="A13" s="184" t="s">
        <v>234</v>
      </c>
      <c r="B13" s="185" t="s">
        <v>496</v>
      </c>
      <c r="C13" s="186" t="s">
        <v>46</v>
      </c>
      <c r="D13" s="173">
        <v>34500</v>
      </c>
      <c r="E13" s="174">
        <f>D13*0.22</f>
        <v>7590</v>
      </c>
      <c r="F13" s="173">
        <f>D13+E13</f>
        <v>42090</v>
      </c>
    </row>
    <row r="14" spans="1:6" ht="110.25" x14ac:dyDescent="0.25">
      <c r="A14" s="184" t="s">
        <v>236</v>
      </c>
      <c r="B14" s="185" t="s">
        <v>497</v>
      </c>
      <c r="C14" s="4" t="s">
        <v>498</v>
      </c>
      <c r="D14" s="173">
        <v>36300</v>
      </c>
      <c r="E14" s="174">
        <f>D14*0.22</f>
        <v>7986</v>
      </c>
      <c r="F14" s="173">
        <f>D14+E14</f>
        <v>44286</v>
      </c>
    </row>
    <row r="15" spans="1:6" ht="78.75" x14ac:dyDescent="0.25">
      <c r="A15" s="184" t="s">
        <v>244</v>
      </c>
      <c r="B15" s="185" t="s">
        <v>499</v>
      </c>
      <c r="C15" s="4" t="s">
        <v>498</v>
      </c>
      <c r="D15" s="173">
        <v>9100</v>
      </c>
      <c r="E15" s="174">
        <f>D15*0.22</f>
        <v>2002</v>
      </c>
      <c r="F15" s="173">
        <f>D15+E15</f>
        <v>11102</v>
      </c>
    </row>
    <row r="16" spans="1:6" ht="78.75" x14ac:dyDescent="0.25">
      <c r="A16" s="184" t="s">
        <v>247</v>
      </c>
      <c r="B16" s="16" t="s">
        <v>50</v>
      </c>
      <c r="C16" s="4" t="s">
        <v>500</v>
      </c>
      <c r="D16" s="173">
        <v>4500</v>
      </c>
      <c r="E16" s="174">
        <f>D16*0.22</f>
        <v>990</v>
      </c>
      <c r="F16" s="173">
        <f t="shared" ref="F16" si="0">D16+E16</f>
        <v>5490</v>
      </c>
    </row>
    <row r="17" spans="1:6" x14ac:dyDescent="0.25">
      <c r="A17" s="278" t="s">
        <v>195</v>
      </c>
      <c r="B17" s="279"/>
      <c r="C17" s="279"/>
      <c r="D17" s="279"/>
      <c r="E17" s="279"/>
      <c r="F17" s="279"/>
    </row>
    <row r="18" spans="1:6" ht="186.95" customHeight="1" x14ac:dyDescent="0.25">
      <c r="A18" s="275" t="s">
        <v>501</v>
      </c>
      <c r="B18" s="275"/>
      <c r="C18" s="275"/>
      <c r="D18" s="275"/>
      <c r="E18" s="275"/>
      <c r="F18" s="275"/>
    </row>
  </sheetData>
  <mergeCells count="8">
    <mergeCell ref="D2:F2"/>
    <mergeCell ref="A17:F17"/>
    <mergeCell ref="A18:F18"/>
    <mergeCell ref="D4:F4"/>
    <mergeCell ref="D5:E5"/>
    <mergeCell ref="B7:F7"/>
    <mergeCell ref="B8:F8"/>
    <mergeCell ref="B9:F9"/>
  </mergeCells>
  <pageMargins left="0.51181102362204722" right="0" top="0.35433070866141736" bottom="0" header="0.31496062992125984" footer="0.31496062992125984"/>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4"/>
  <sheetViews>
    <sheetView tabSelected="1" workbookViewId="0">
      <selection activeCell="N12" sqref="N12"/>
    </sheetView>
  </sheetViews>
  <sheetFormatPr defaultRowHeight="15.75" x14ac:dyDescent="0.25"/>
  <cols>
    <col min="1" max="1" width="4.5703125" style="2" customWidth="1"/>
    <col min="2" max="2" width="9.140625" style="2"/>
    <col min="3" max="3" width="35.140625" style="2" customWidth="1"/>
    <col min="4" max="4" width="15.7109375" style="2" customWidth="1"/>
    <col min="5" max="5" width="12.42578125" style="2" bestFit="1" customWidth="1"/>
    <col min="6" max="6" width="14" style="2" customWidth="1"/>
    <col min="7" max="7" width="12.28515625" style="2" customWidth="1"/>
    <col min="8" max="255" width="9.140625" style="2"/>
    <col min="256" max="256" width="4.5703125" style="2" customWidth="1"/>
    <col min="257" max="257" width="9.140625" style="2"/>
    <col min="258" max="258" width="42.5703125" style="2" customWidth="1"/>
    <col min="259" max="259" width="9.5703125" style="2" customWidth="1"/>
    <col min="260" max="260" width="12.42578125" style="2" bestFit="1" customWidth="1"/>
    <col min="261" max="262" width="12.28515625" style="2" customWidth="1"/>
    <col min="263" max="263" width="6.28515625" style="2" customWidth="1"/>
    <col min="264" max="511" width="9.140625" style="2"/>
    <col min="512" max="512" width="4.5703125" style="2" customWidth="1"/>
    <col min="513" max="513" width="9.140625" style="2"/>
    <col min="514" max="514" width="42.5703125" style="2" customWidth="1"/>
    <col min="515" max="515" width="9.5703125" style="2" customWidth="1"/>
    <col min="516" max="516" width="12.42578125" style="2" bestFit="1" customWidth="1"/>
    <col min="517" max="518" width="12.28515625" style="2" customWidth="1"/>
    <col min="519" max="519" width="6.28515625" style="2" customWidth="1"/>
    <col min="520" max="767" width="9.140625" style="2"/>
    <col min="768" max="768" width="4.5703125" style="2" customWidth="1"/>
    <col min="769" max="769" width="9.140625" style="2"/>
    <col min="770" max="770" width="42.5703125" style="2" customWidth="1"/>
    <col min="771" max="771" width="9.5703125" style="2" customWidth="1"/>
    <col min="772" max="772" width="12.42578125" style="2" bestFit="1" customWidth="1"/>
    <col min="773" max="774" width="12.28515625" style="2" customWidth="1"/>
    <col min="775" max="775" width="6.28515625" style="2" customWidth="1"/>
    <col min="776" max="1023" width="9.140625" style="2"/>
    <col min="1024" max="1024" width="4.5703125" style="2" customWidth="1"/>
    <col min="1025" max="1025" width="9.140625" style="2"/>
    <col min="1026" max="1026" width="42.5703125" style="2" customWidth="1"/>
    <col min="1027" max="1027" width="9.5703125" style="2" customWidth="1"/>
    <col min="1028" max="1028" width="12.42578125" style="2" bestFit="1" customWidth="1"/>
    <col min="1029" max="1030" width="12.28515625" style="2" customWidth="1"/>
    <col min="1031" max="1031" width="6.28515625" style="2" customWidth="1"/>
    <col min="1032" max="1279" width="9.140625" style="2"/>
    <col min="1280" max="1280" width="4.5703125" style="2" customWidth="1"/>
    <col min="1281" max="1281" width="9.140625" style="2"/>
    <col min="1282" max="1282" width="42.5703125" style="2" customWidth="1"/>
    <col min="1283" max="1283" width="9.5703125" style="2" customWidth="1"/>
    <col min="1284" max="1284" width="12.42578125" style="2" bestFit="1" customWidth="1"/>
    <col min="1285" max="1286" width="12.28515625" style="2" customWidth="1"/>
    <col min="1287" max="1287" width="6.28515625" style="2" customWidth="1"/>
    <col min="1288" max="1535" width="9.140625" style="2"/>
    <col min="1536" max="1536" width="4.5703125" style="2" customWidth="1"/>
    <col min="1537" max="1537" width="9.140625" style="2"/>
    <col min="1538" max="1538" width="42.5703125" style="2" customWidth="1"/>
    <col min="1539" max="1539" width="9.5703125" style="2" customWidth="1"/>
    <col min="1540" max="1540" width="12.42578125" style="2" bestFit="1" customWidth="1"/>
    <col min="1541" max="1542" width="12.28515625" style="2" customWidth="1"/>
    <col min="1543" max="1543" width="6.28515625" style="2" customWidth="1"/>
    <col min="1544" max="1791" width="9.140625" style="2"/>
    <col min="1792" max="1792" width="4.5703125" style="2" customWidth="1"/>
    <col min="1793" max="1793" width="9.140625" style="2"/>
    <col min="1794" max="1794" width="42.5703125" style="2" customWidth="1"/>
    <col min="1795" max="1795" width="9.5703125" style="2" customWidth="1"/>
    <col min="1796" max="1796" width="12.42578125" style="2" bestFit="1" customWidth="1"/>
    <col min="1797" max="1798" width="12.28515625" style="2" customWidth="1"/>
    <col min="1799" max="1799" width="6.28515625" style="2" customWidth="1"/>
    <col min="1800" max="2047" width="9.140625" style="2"/>
    <col min="2048" max="2048" width="4.5703125" style="2" customWidth="1"/>
    <col min="2049" max="2049" width="9.140625" style="2"/>
    <col min="2050" max="2050" width="42.5703125" style="2" customWidth="1"/>
    <col min="2051" max="2051" width="9.5703125" style="2" customWidth="1"/>
    <col min="2052" max="2052" width="12.42578125" style="2" bestFit="1" customWidth="1"/>
    <col min="2053" max="2054" width="12.28515625" style="2" customWidth="1"/>
    <col min="2055" max="2055" width="6.28515625" style="2" customWidth="1"/>
    <col min="2056" max="2303" width="9.140625" style="2"/>
    <col min="2304" max="2304" width="4.5703125" style="2" customWidth="1"/>
    <col min="2305" max="2305" width="9.140625" style="2"/>
    <col min="2306" max="2306" width="42.5703125" style="2" customWidth="1"/>
    <col min="2307" max="2307" width="9.5703125" style="2" customWidth="1"/>
    <col min="2308" max="2308" width="12.42578125" style="2" bestFit="1" customWidth="1"/>
    <col min="2309" max="2310" width="12.28515625" style="2" customWidth="1"/>
    <col min="2311" max="2311" width="6.28515625" style="2" customWidth="1"/>
    <col min="2312" max="2559" width="9.140625" style="2"/>
    <col min="2560" max="2560" width="4.5703125" style="2" customWidth="1"/>
    <col min="2561" max="2561" width="9.140625" style="2"/>
    <col min="2562" max="2562" width="42.5703125" style="2" customWidth="1"/>
    <col min="2563" max="2563" width="9.5703125" style="2" customWidth="1"/>
    <col min="2564" max="2564" width="12.42578125" style="2" bestFit="1" customWidth="1"/>
    <col min="2565" max="2566" width="12.28515625" style="2" customWidth="1"/>
    <col min="2567" max="2567" width="6.28515625" style="2" customWidth="1"/>
    <col min="2568" max="2815" width="9.140625" style="2"/>
    <col min="2816" max="2816" width="4.5703125" style="2" customWidth="1"/>
    <col min="2817" max="2817" width="9.140625" style="2"/>
    <col min="2818" max="2818" width="42.5703125" style="2" customWidth="1"/>
    <col min="2819" max="2819" width="9.5703125" style="2" customWidth="1"/>
    <col min="2820" max="2820" width="12.42578125" style="2" bestFit="1" customWidth="1"/>
    <col min="2821" max="2822" width="12.28515625" style="2" customWidth="1"/>
    <col min="2823" max="2823" width="6.28515625" style="2" customWidth="1"/>
    <col min="2824" max="3071" width="9.140625" style="2"/>
    <col min="3072" max="3072" width="4.5703125" style="2" customWidth="1"/>
    <col min="3073" max="3073" width="9.140625" style="2"/>
    <col min="3074" max="3074" width="42.5703125" style="2" customWidth="1"/>
    <col min="3075" max="3075" width="9.5703125" style="2" customWidth="1"/>
    <col min="3076" max="3076" width="12.42578125" style="2" bestFit="1" customWidth="1"/>
    <col min="3077" max="3078" width="12.28515625" style="2" customWidth="1"/>
    <col min="3079" max="3079" width="6.28515625" style="2" customWidth="1"/>
    <col min="3080" max="3327" width="9.140625" style="2"/>
    <col min="3328" max="3328" width="4.5703125" style="2" customWidth="1"/>
    <col min="3329" max="3329" width="9.140625" style="2"/>
    <col min="3330" max="3330" width="42.5703125" style="2" customWidth="1"/>
    <col min="3331" max="3331" width="9.5703125" style="2" customWidth="1"/>
    <col min="3332" max="3332" width="12.42578125" style="2" bestFit="1" customWidth="1"/>
    <col min="3333" max="3334" width="12.28515625" style="2" customWidth="1"/>
    <col min="3335" max="3335" width="6.28515625" style="2" customWidth="1"/>
    <col min="3336" max="3583" width="9.140625" style="2"/>
    <col min="3584" max="3584" width="4.5703125" style="2" customWidth="1"/>
    <col min="3585" max="3585" width="9.140625" style="2"/>
    <col min="3586" max="3586" width="42.5703125" style="2" customWidth="1"/>
    <col min="3587" max="3587" width="9.5703125" style="2" customWidth="1"/>
    <col min="3588" max="3588" width="12.42578125" style="2" bestFit="1" customWidth="1"/>
    <col min="3589" max="3590" width="12.28515625" style="2" customWidth="1"/>
    <col min="3591" max="3591" width="6.28515625" style="2" customWidth="1"/>
    <col min="3592" max="3839" width="9.140625" style="2"/>
    <col min="3840" max="3840" width="4.5703125" style="2" customWidth="1"/>
    <col min="3841" max="3841" width="9.140625" style="2"/>
    <col min="3842" max="3842" width="42.5703125" style="2" customWidth="1"/>
    <col min="3843" max="3843" width="9.5703125" style="2" customWidth="1"/>
    <col min="3844" max="3844" width="12.42578125" style="2" bestFit="1" customWidth="1"/>
    <col min="3845" max="3846" width="12.28515625" style="2" customWidth="1"/>
    <col min="3847" max="3847" width="6.28515625" style="2" customWidth="1"/>
    <col min="3848" max="4095" width="9.140625" style="2"/>
    <col min="4096" max="4096" width="4.5703125" style="2" customWidth="1"/>
    <col min="4097" max="4097" width="9.140625" style="2"/>
    <col min="4098" max="4098" width="42.5703125" style="2" customWidth="1"/>
    <col min="4099" max="4099" width="9.5703125" style="2" customWidth="1"/>
    <col min="4100" max="4100" width="12.42578125" style="2" bestFit="1" customWidth="1"/>
    <col min="4101" max="4102" width="12.28515625" style="2" customWidth="1"/>
    <col min="4103" max="4103" width="6.28515625" style="2" customWidth="1"/>
    <col min="4104" max="4351" width="9.140625" style="2"/>
    <col min="4352" max="4352" width="4.5703125" style="2" customWidth="1"/>
    <col min="4353" max="4353" width="9.140625" style="2"/>
    <col min="4354" max="4354" width="42.5703125" style="2" customWidth="1"/>
    <col min="4355" max="4355" width="9.5703125" style="2" customWidth="1"/>
    <col min="4356" max="4356" width="12.42578125" style="2" bestFit="1" customWidth="1"/>
    <col min="4357" max="4358" width="12.28515625" style="2" customWidth="1"/>
    <col min="4359" max="4359" width="6.28515625" style="2" customWidth="1"/>
    <col min="4360" max="4607" width="9.140625" style="2"/>
    <col min="4608" max="4608" width="4.5703125" style="2" customWidth="1"/>
    <col min="4609" max="4609" width="9.140625" style="2"/>
    <col min="4610" max="4610" width="42.5703125" style="2" customWidth="1"/>
    <col min="4611" max="4611" width="9.5703125" style="2" customWidth="1"/>
    <col min="4612" max="4612" width="12.42578125" style="2" bestFit="1" customWidth="1"/>
    <col min="4613" max="4614" width="12.28515625" style="2" customWidth="1"/>
    <col min="4615" max="4615" width="6.28515625" style="2" customWidth="1"/>
    <col min="4616" max="4863" width="9.140625" style="2"/>
    <col min="4864" max="4864" width="4.5703125" style="2" customWidth="1"/>
    <col min="4865" max="4865" width="9.140625" style="2"/>
    <col min="4866" max="4866" width="42.5703125" style="2" customWidth="1"/>
    <col min="4867" max="4867" width="9.5703125" style="2" customWidth="1"/>
    <col min="4868" max="4868" width="12.42578125" style="2" bestFit="1" customWidth="1"/>
    <col min="4869" max="4870" width="12.28515625" style="2" customWidth="1"/>
    <col min="4871" max="4871" width="6.28515625" style="2" customWidth="1"/>
    <col min="4872" max="5119" width="9.140625" style="2"/>
    <col min="5120" max="5120" width="4.5703125" style="2" customWidth="1"/>
    <col min="5121" max="5121" width="9.140625" style="2"/>
    <col min="5122" max="5122" width="42.5703125" style="2" customWidth="1"/>
    <col min="5123" max="5123" width="9.5703125" style="2" customWidth="1"/>
    <col min="5124" max="5124" width="12.42578125" style="2" bestFit="1" customWidth="1"/>
    <col min="5125" max="5126" width="12.28515625" style="2" customWidth="1"/>
    <col min="5127" max="5127" width="6.28515625" style="2" customWidth="1"/>
    <col min="5128" max="5375" width="9.140625" style="2"/>
    <col min="5376" max="5376" width="4.5703125" style="2" customWidth="1"/>
    <col min="5377" max="5377" width="9.140625" style="2"/>
    <col min="5378" max="5378" width="42.5703125" style="2" customWidth="1"/>
    <col min="5379" max="5379" width="9.5703125" style="2" customWidth="1"/>
    <col min="5380" max="5380" width="12.42578125" style="2" bestFit="1" customWidth="1"/>
    <col min="5381" max="5382" width="12.28515625" style="2" customWidth="1"/>
    <col min="5383" max="5383" width="6.28515625" style="2" customWidth="1"/>
    <col min="5384" max="5631" width="9.140625" style="2"/>
    <col min="5632" max="5632" width="4.5703125" style="2" customWidth="1"/>
    <col min="5633" max="5633" width="9.140625" style="2"/>
    <col min="5634" max="5634" width="42.5703125" style="2" customWidth="1"/>
    <col min="5635" max="5635" width="9.5703125" style="2" customWidth="1"/>
    <col min="5636" max="5636" width="12.42578125" style="2" bestFit="1" customWidth="1"/>
    <col min="5637" max="5638" width="12.28515625" style="2" customWidth="1"/>
    <col min="5639" max="5639" width="6.28515625" style="2" customWidth="1"/>
    <col min="5640" max="5887" width="9.140625" style="2"/>
    <col min="5888" max="5888" width="4.5703125" style="2" customWidth="1"/>
    <col min="5889" max="5889" width="9.140625" style="2"/>
    <col min="5890" max="5890" width="42.5703125" style="2" customWidth="1"/>
    <col min="5891" max="5891" width="9.5703125" style="2" customWidth="1"/>
    <col min="5892" max="5892" width="12.42578125" style="2" bestFit="1" customWidth="1"/>
    <col min="5893" max="5894" width="12.28515625" style="2" customWidth="1"/>
    <col min="5895" max="5895" width="6.28515625" style="2" customWidth="1"/>
    <col min="5896" max="6143" width="9.140625" style="2"/>
    <col min="6144" max="6144" width="4.5703125" style="2" customWidth="1"/>
    <col min="6145" max="6145" width="9.140625" style="2"/>
    <col min="6146" max="6146" width="42.5703125" style="2" customWidth="1"/>
    <col min="6147" max="6147" width="9.5703125" style="2" customWidth="1"/>
    <col min="6148" max="6148" width="12.42578125" style="2" bestFit="1" customWidth="1"/>
    <col min="6149" max="6150" width="12.28515625" style="2" customWidth="1"/>
    <col min="6151" max="6151" width="6.28515625" style="2" customWidth="1"/>
    <col min="6152" max="6399" width="9.140625" style="2"/>
    <col min="6400" max="6400" width="4.5703125" style="2" customWidth="1"/>
    <col min="6401" max="6401" width="9.140625" style="2"/>
    <col min="6402" max="6402" width="42.5703125" style="2" customWidth="1"/>
    <col min="6403" max="6403" width="9.5703125" style="2" customWidth="1"/>
    <col min="6404" max="6404" width="12.42578125" style="2" bestFit="1" customWidth="1"/>
    <col min="6405" max="6406" width="12.28515625" style="2" customWidth="1"/>
    <col min="6407" max="6407" width="6.28515625" style="2" customWidth="1"/>
    <col min="6408" max="6655" width="9.140625" style="2"/>
    <col min="6656" max="6656" width="4.5703125" style="2" customWidth="1"/>
    <col min="6657" max="6657" width="9.140625" style="2"/>
    <col min="6658" max="6658" width="42.5703125" style="2" customWidth="1"/>
    <col min="6659" max="6659" width="9.5703125" style="2" customWidth="1"/>
    <col min="6660" max="6660" width="12.42578125" style="2" bestFit="1" customWidth="1"/>
    <col min="6661" max="6662" width="12.28515625" style="2" customWidth="1"/>
    <col min="6663" max="6663" width="6.28515625" style="2" customWidth="1"/>
    <col min="6664" max="6911" width="9.140625" style="2"/>
    <col min="6912" max="6912" width="4.5703125" style="2" customWidth="1"/>
    <col min="6913" max="6913" width="9.140625" style="2"/>
    <col min="6914" max="6914" width="42.5703125" style="2" customWidth="1"/>
    <col min="6915" max="6915" width="9.5703125" style="2" customWidth="1"/>
    <col min="6916" max="6916" width="12.42578125" style="2" bestFit="1" customWidth="1"/>
    <col min="6917" max="6918" width="12.28515625" style="2" customWidth="1"/>
    <col min="6919" max="6919" width="6.28515625" style="2" customWidth="1"/>
    <col min="6920" max="7167" width="9.140625" style="2"/>
    <col min="7168" max="7168" width="4.5703125" style="2" customWidth="1"/>
    <col min="7169" max="7169" width="9.140625" style="2"/>
    <col min="7170" max="7170" width="42.5703125" style="2" customWidth="1"/>
    <col min="7171" max="7171" width="9.5703125" style="2" customWidth="1"/>
    <col min="7172" max="7172" width="12.42578125" style="2" bestFit="1" customWidth="1"/>
    <col min="7173" max="7174" width="12.28515625" style="2" customWidth="1"/>
    <col min="7175" max="7175" width="6.28515625" style="2" customWidth="1"/>
    <col min="7176" max="7423" width="9.140625" style="2"/>
    <col min="7424" max="7424" width="4.5703125" style="2" customWidth="1"/>
    <col min="7425" max="7425" width="9.140625" style="2"/>
    <col min="7426" max="7426" width="42.5703125" style="2" customWidth="1"/>
    <col min="7427" max="7427" width="9.5703125" style="2" customWidth="1"/>
    <col min="7428" max="7428" width="12.42578125" style="2" bestFit="1" customWidth="1"/>
    <col min="7429" max="7430" width="12.28515625" style="2" customWidth="1"/>
    <col min="7431" max="7431" width="6.28515625" style="2" customWidth="1"/>
    <col min="7432" max="7679" width="9.140625" style="2"/>
    <col min="7680" max="7680" width="4.5703125" style="2" customWidth="1"/>
    <col min="7681" max="7681" width="9.140625" style="2"/>
    <col min="7682" max="7682" width="42.5703125" style="2" customWidth="1"/>
    <col min="7683" max="7683" width="9.5703125" style="2" customWidth="1"/>
    <col min="7684" max="7684" width="12.42578125" style="2" bestFit="1" customWidth="1"/>
    <col min="7685" max="7686" width="12.28515625" style="2" customWidth="1"/>
    <col min="7687" max="7687" width="6.28515625" style="2" customWidth="1"/>
    <col min="7688" max="7935" width="9.140625" style="2"/>
    <col min="7936" max="7936" width="4.5703125" style="2" customWidth="1"/>
    <col min="7937" max="7937" width="9.140625" style="2"/>
    <col min="7938" max="7938" width="42.5703125" style="2" customWidth="1"/>
    <col min="7939" max="7939" width="9.5703125" style="2" customWidth="1"/>
    <col min="7940" max="7940" width="12.42578125" style="2" bestFit="1" customWidth="1"/>
    <col min="7941" max="7942" width="12.28515625" style="2" customWidth="1"/>
    <col min="7943" max="7943" width="6.28515625" style="2" customWidth="1"/>
    <col min="7944" max="8191" width="9.140625" style="2"/>
    <col min="8192" max="8192" width="4.5703125" style="2" customWidth="1"/>
    <col min="8193" max="8193" width="9.140625" style="2"/>
    <col min="8194" max="8194" width="42.5703125" style="2" customWidth="1"/>
    <col min="8195" max="8195" width="9.5703125" style="2" customWidth="1"/>
    <col min="8196" max="8196" width="12.42578125" style="2" bestFit="1" customWidth="1"/>
    <col min="8197" max="8198" width="12.28515625" style="2" customWidth="1"/>
    <col min="8199" max="8199" width="6.28515625" style="2" customWidth="1"/>
    <col min="8200" max="8447" width="9.140625" style="2"/>
    <col min="8448" max="8448" width="4.5703125" style="2" customWidth="1"/>
    <col min="8449" max="8449" width="9.140625" style="2"/>
    <col min="8450" max="8450" width="42.5703125" style="2" customWidth="1"/>
    <col min="8451" max="8451" width="9.5703125" style="2" customWidth="1"/>
    <col min="8452" max="8452" width="12.42578125" style="2" bestFit="1" customWidth="1"/>
    <col min="8453" max="8454" width="12.28515625" style="2" customWidth="1"/>
    <col min="8455" max="8455" width="6.28515625" style="2" customWidth="1"/>
    <col min="8456" max="8703" width="9.140625" style="2"/>
    <col min="8704" max="8704" width="4.5703125" style="2" customWidth="1"/>
    <col min="8705" max="8705" width="9.140625" style="2"/>
    <col min="8706" max="8706" width="42.5703125" style="2" customWidth="1"/>
    <col min="8707" max="8707" width="9.5703125" style="2" customWidth="1"/>
    <col min="8708" max="8708" width="12.42578125" style="2" bestFit="1" customWidth="1"/>
    <col min="8709" max="8710" width="12.28515625" style="2" customWidth="1"/>
    <col min="8711" max="8711" width="6.28515625" style="2" customWidth="1"/>
    <col min="8712" max="8959" width="9.140625" style="2"/>
    <col min="8960" max="8960" width="4.5703125" style="2" customWidth="1"/>
    <col min="8961" max="8961" width="9.140625" style="2"/>
    <col min="8962" max="8962" width="42.5703125" style="2" customWidth="1"/>
    <col min="8963" max="8963" width="9.5703125" style="2" customWidth="1"/>
    <col min="8964" max="8964" width="12.42578125" style="2" bestFit="1" customWidth="1"/>
    <col min="8965" max="8966" width="12.28515625" style="2" customWidth="1"/>
    <col min="8967" max="8967" width="6.28515625" style="2" customWidth="1"/>
    <col min="8968" max="9215" width="9.140625" style="2"/>
    <col min="9216" max="9216" width="4.5703125" style="2" customWidth="1"/>
    <col min="9217" max="9217" width="9.140625" style="2"/>
    <col min="9218" max="9218" width="42.5703125" style="2" customWidth="1"/>
    <col min="9219" max="9219" width="9.5703125" style="2" customWidth="1"/>
    <col min="9220" max="9220" width="12.42578125" style="2" bestFit="1" customWidth="1"/>
    <col min="9221" max="9222" width="12.28515625" style="2" customWidth="1"/>
    <col min="9223" max="9223" width="6.28515625" style="2" customWidth="1"/>
    <col min="9224" max="9471" width="9.140625" style="2"/>
    <col min="9472" max="9472" width="4.5703125" style="2" customWidth="1"/>
    <col min="9473" max="9473" width="9.140625" style="2"/>
    <col min="9474" max="9474" width="42.5703125" style="2" customWidth="1"/>
    <col min="9475" max="9475" width="9.5703125" style="2" customWidth="1"/>
    <col min="9476" max="9476" width="12.42578125" style="2" bestFit="1" customWidth="1"/>
    <col min="9477" max="9478" width="12.28515625" style="2" customWidth="1"/>
    <col min="9479" max="9479" width="6.28515625" style="2" customWidth="1"/>
    <col min="9480" max="9727" width="9.140625" style="2"/>
    <col min="9728" max="9728" width="4.5703125" style="2" customWidth="1"/>
    <col min="9729" max="9729" width="9.140625" style="2"/>
    <col min="9730" max="9730" width="42.5703125" style="2" customWidth="1"/>
    <col min="9731" max="9731" width="9.5703125" style="2" customWidth="1"/>
    <col min="9732" max="9732" width="12.42578125" style="2" bestFit="1" customWidth="1"/>
    <col min="9733" max="9734" width="12.28515625" style="2" customWidth="1"/>
    <col min="9735" max="9735" width="6.28515625" style="2" customWidth="1"/>
    <col min="9736" max="9983" width="9.140625" style="2"/>
    <col min="9984" max="9984" width="4.5703125" style="2" customWidth="1"/>
    <col min="9985" max="9985" width="9.140625" style="2"/>
    <col min="9986" max="9986" width="42.5703125" style="2" customWidth="1"/>
    <col min="9987" max="9987" width="9.5703125" style="2" customWidth="1"/>
    <col min="9988" max="9988" width="12.42578125" style="2" bestFit="1" customWidth="1"/>
    <col min="9989" max="9990" width="12.28515625" style="2" customWidth="1"/>
    <col min="9991" max="9991" width="6.28515625" style="2" customWidth="1"/>
    <col min="9992" max="10239" width="9.140625" style="2"/>
    <col min="10240" max="10240" width="4.5703125" style="2" customWidth="1"/>
    <col min="10241" max="10241" width="9.140625" style="2"/>
    <col min="10242" max="10242" width="42.5703125" style="2" customWidth="1"/>
    <col min="10243" max="10243" width="9.5703125" style="2" customWidth="1"/>
    <col min="10244" max="10244" width="12.42578125" style="2" bestFit="1" customWidth="1"/>
    <col min="10245" max="10246" width="12.28515625" style="2" customWidth="1"/>
    <col min="10247" max="10247" width="6.28515625" style="2" customWidth="1"/>
    <col min="10248" max="10495" width="9.140625" style="2"/>
    <col min="10496" max="10496" width="4.5703125" style="2" customWidth="1"/>
    <col min="10497" max="10497" width="9.140625" style="2"/>
    <col min="10498" max="10498" width="42.5703125" style="2" customWidth="1"/>
    <col min="10499" max="10499" width="9.5703125" style="2" customWidth="1"/>
    <col min="10500" max="10500" width="12.42578125" style="2" bestFit="1" customWidth="1"/>
    <col min="10501" max="10502" width="12.28515625" style="2" customWidth="1"/>
    <col min="10503" max="10503" width="6.28515625" style="2" customWidth="1"/>
    <col min="10504" max="10751" width="9.140625" style="2"/>
    <col min="10752" max="10752" width="4.5703125" style="2" customWidth="1"/>
    <col min="10753" max="10753" width="9.140625" style="2"/>
    <col min="10754" max="10754" width="42.5703125" style="2" customWidth="1"/>
    <col min="10755" max="10755" width="9.5703125" style="2" customWidth="1"/>
    <col min="10756" max="10756" width="12.42578125" style="2" bestFit="1" customWidth="1"/>
    <col min="10757" max="10758" width="12.28515625" style="2" customWidth="1"/>
    <col min="10759" max="10759" width="6.28515625" style="2" customWidth="1"/>
    <col min="10760" max="11007" width="9.140625" style="2"/>
    <col min="11008" max="11008" width="4.5703125" style="2" customWidth="1"/>
    <col min="11009" max="11009" width="9.140625" style="2"/>
    <col min="11010" max="11010" width="42.5703125" style="2" customWidth="1"/>
    <col min="11011" max="11011" width="9.5703125" style="2" customWidth="1"/>
    <col min="11012" max="11012" width="12.42578125" style="2" bestFit="1" customWidth="1"/>
    <col min="11013" max="11014" width="12.28515625" style="2" customWidth="1"/>
    <col min="11015" max="11015" width="6.28515625" style="2" customWidth="1"/>
    <col min="11016" max="11263" width="9.140625" style="2"/>
    <col min="11264" max="11264" width="4.5703125" style="2" customWidth="1"/>
    <col min="11265" max="11265" width="9.140625" style="2"/>
    <col min="11266" max="11266" width="42.5703125" style="2" customWidth="1"/>
    <col min="11267" max="11267" width="9.5703125" style="2" customWidth="1"/>
    <col min="11268" max="11268" width="12.42578125" style="2" bestFit="1" customWidth="1"/>
    <col min="11269" max="11270" width="12.28515625" style="2" customWidth="1"/>
    <col min="11271" max="11271" width="6.28515625" style="2" customWidth="1"/>
    <col min="11272" max="11519" width="9.140625" style="2"/>
    <col min="11520" max="11520" width="4.5703125" style="2" customWidth="1"/>
    <col min="11521" max="11521" width="9.140625" style="2"/>
    <col min="11522" max="11522" width="42.5703125" style="2" customWidth="1"/>
    <col min="11523" max="11523" width="9.5703125" style="2" customWidth="1"/>
    <col min="11524" max="11524" width="12.42578125" style="2" bestFit="1" customWidth="1"/>
    <col min="11525" max="11526" width="12.28515625" style="2" customWidth="1"/>
    <col min="11527" max="11527" width="6.28515625" style="2" customWidth="1"/>
    <col min="11528" max="11775" width="9.140625" style="2"/>
    <col min="11776" max="11776" width="4.5703125" style="2" customWidth="1"/>
    <col min="11777" max="11777" width="9.140625" style="2"/>
    <col min="11778" max="11778" width="42.5703125" style="2" customWidth="1"/>
    <col min="11779" max="11779" width="9.5703125" style="2" customWidth="1"/>
    <col min="11780" max="11780" width="12.42578125" style="2" bestFit="1" customWidth="1"/>
    <col min="11781" max="11782" width="12.28515625" style="2" customWidth="1"/>
    <col min="11783" max="11783" width="6.28515625" style="2" customWidth="1"/>
    <col min="11784" max="12031" width="9.140625" style="2"/>
    <col min="12032" max="12032" width="4.5703125" style="2" customWidth="1"/>
    <col min="12033" max="12033" width="9.140625" style="2"/>
    <col min="12034" max="12034" width="42.5703125" style="2" customWidth="1"/>
    <col min="12035" max="12035" width="9.5703125" style="2" customWidth="1"/>
    <col min="12036" max="12036" width="12.42578125" style="2" bestFit="1" customWidth="1"/>
    <col min="12037" max="12038" width="12.28515625" style="2" customWidth="1"/>
    <col min="12039" max="12039" width="6.28515625" style="2" customWidth="1"/>
    <col min="12040" max="12287" width="9.140625" style="2"/>
    <col min="12288" max="12288" width="4.5703125" style="2" customWidth="1"/>
    <col min="12289" max="12289" width="9.140625" style="2"/>
    <col min="12290" max="12290" width="42.5703125" style="2" customWidth="1"/>
    <col min="12291" max="12291" width="9.5703125" style="2" customWidth="1"/>
    <col min="12292" max="12292" width="12.42578125" style="2" bestFit="1" customWidth="1"/>
    <col min="12293" max="12294" width="12.28515625" style="2" customWidth="1"/>
    <col min="12295" max="12295" width="6.28515625" style="2" customWidth="1"/>
    <col min="12296" max="12543" width="9.140625" style="2"/>
    <col min="12544" max="12544" width="4.5703125" style="2" customWidth="1"/>
    <col min="12545" max="12545" width="9.140625" style="2"/>
    <col min="12546" max="12546" width="42.5703125" style="2" customWidth="1"/>
    <col min="12547" max="12547" width="9.5703125" style="2" customWidth="1"/>
    <col min="12548" max="12548" width="12.42578125" style="2" bestFit="1" customWidth="1"/>
    <col min="12549" max="12550" width="12.28515625" style="2" customWidth="1"/>
    <col min="12551" max="12551" width="6.28515625" style="2" customWidth="1"/>
    <col min="12552" max="12799" width="9.140625" style="2"/>
    <col min="12800" max="12800" width="4.5703125" style="2" customWidth="1"/>
    <col min="12801" max="12801" width="9.140625" style="2"/>
    <col min="12802" max="12802" width="42.5703125" style="2" customWidth="1"/>
    <col min="12803" max="12803" width="9.5703125" style="2" customWidth="1"/>
    <col min="12804" max="12804" width="12.42578125" style="2" bestFit="1" customWidth="1"/>
    <col min="12805" max="12806" width="12.28515625" style="2" customWidth="1"/>
    <col min="12807" max="12807" width="6.28515625" style="2" customWidth="1"/>
    <col min="12808" max="13055" width="9.140625" style="2"/>
    <col min="13056" max="13056" width="4.5703125" style="2" customWidth="1"/>
    <col min="13057" max="13057" width="9.140625" style="2"/>
    <col min="13058" max="13058" width="42.5703125" style="2" customWidth="1"/>
    <col min="13059" max="13059" width="9.5703125" style="2" customWidth="1"/>
    <col min="13060" max="13060" width="12.42578125" style="2" bestFit="1" customWidth="1"/>
    <col min="13061" max="13062" width="12.28515625" style="2" customWidth="1"/>
    <col min="13063" max="13063" width="6.28515625" style="2" customWidth="1"/>
    <col min="13064" max="13311" width="9.140625" style="2"/>
    <col min="13312" max="13312" width="4.5703125" style="2" customWidth="1"/>
    <col min="13313" max="13313" width="9.140625" style="2"/>
    <col min="13314" max="13314" width="42.5703125" style="2" customWidth="1"/>
    <col min="13315" max="13315" width="9.5703125" style="2" customWidth="1"/>
    <col min="13316" max="13316" width="12.42578125" style="2" bestFit="1" customWidth="1"/>
    <col min="13317" max="13318" width="12.28515625" style="2" customWidth="1"/>
    <col min="13319" max="13319" width="6.28515625" style="2" customWidth="1"/>
    <col min="13320" max="13567" width="9.140625" style="2"/>
    <col min="13568" max="13568" width="4.5703125" style="2" customWidth="1"/>
    <col min="13569" max="13569" width="9.140625" style="2"/>
    <col min="13570" max="13570" width="42.5703125" style="2" customWidth="1"/>
    <col min="13571" max="13571" width="9.5703125" style="2" customWidth="1"/>
    <col min="13572" max="13572" width="12.42578125" style="2" bestFit="1" customWidth="1"/>
    <col min="13573" max="13574" width="12.28515625" style="2" customWidth="1"/>
    <col min="13575" max="13575" width="6.28515625" style="2" customWidth="1"/>
    <col min="13576" max="13823" width="9.140625" style="2"/>
    <col min="13824" max="13824" width="4.5703125" style="2" customWidth="1"/>
    <col min="13825" max="13825" width="9.140625" style="2"/>
    <col min="13826" max="13826" width="42.5703125" style="2" customWidth="1"/>
    <col min="13827" max="13827" width="9.5703125" style="2" customWidth="1"/>
    <col min="13828" max="13828" width="12.42578125" style="2" bestFit="1" customWidth="1"/>
    <col min="13829" max="13830" width="12.28515625" style="2" customWidth="1"/>
    <col min="13831" max="13831" width="6.28515625" style="2" customWidth="1"/>
    <col min="13832" max="14079" width="9.140625" style="2"/>
    <col min="14080" max="14080" width="4.5703125" style="2" customWidth="1"/>
    <col min="14081" max="14081" width="9.140625" style="2"/>
    <col min="14082" max="14082" width="42.5703125" style="2" customWidth="1"/>
    <col min="14083" max="14083" width="9.5703125" style="2" customWidth="1"/>
    <col min="14084" max="14084" width="12.42578125" style="2" bestFit="1" customWidth="1"/>
    <col min="14085" max="14086" width="12.28515625" style="2" customWidth="1"/>
    <col min="14087" max="14087" width="6.28515625" style="2" customWidth="1"/>
    <col min="14088" max="14335" width="9.140625" style="2"/>
    <col min="14336" max="14336" width="4.5703125" style="2" customWidth="1"/>
    <col min="14337" max="14337" width="9.140625" style="2"/>
    <col min="14338" max="14338" width="42.5703125" style="2" customWidth="1"/>
    <col min="14339" max="14339" width="9.5703125" style="2" customWidth="1"/>
    <col min="14340" max="14340" width="12.42578125" style="2" bestFit="1" customWidth="1"/>
    <col min="14341" max="14342" width="12.28515625" style="2" customWidth="1"/>
    <col min="14343" max="14343" width="6.28515625" style="2" customWidth="1"/>
    <col min="14344" max="14591" width="9.140625" style="2"/>
    <col min="14592" max="14592" width="4.5703125" style="2" customWidth="1"/>
    <col min="14593" max="14593" width="9.140625" style="2"/>
    <col min="14594" max="14594" width="42.5703125" style="2" customWidth="1"/>
    <col min="14595" max="14595" width="9.5703125" style="2" customWidth="1"/>
    <col min="14596" max="14596" width="12.42578125" style="2" bestFit="1" customWidth="1"/>
    <col min="14597" max="14598" width="12.28515625" style="2" customWidth="1"/>
    <col min="14599" max="14599" width="6.28515625" style="2" customWidth="1"/>
    <col min="14600" max="14847" width="9.140625" style="2"/>
    <col min="14848" max="14848" width="4.5703125" style="2" customWidth="1"/>
    <col min="14849" max="14849" width="9.140625" style="2"/>
    <col min="14850" max="14850" width="42.5703125" style="2" customWidth="1"/>
    <col min="14851" max="14851" width="9.5703125" style="2" customWidth="1"/>
    <col min="14852" max="14852" width="12.42578125" style="2" bestFit="1" customWidth="1"/>
    <col min="14853" max="14854" width="12.28515625" style="2" customWidth="1"/>
    <col min="14855" max="14855" width="6.28515625" style="2" customWidth="1"/>
    <col min="14856" max="15103" width="9.140625" style="2"/>
    <col min="15104" max="15104" width="4.5703125" style="2" customWidth="1"/>
    <col min="15105" max="15105" width="9.140625" style="2"/>
    <col min="15106" max="15106" width="42.5703125" style="2" customWidth="1"/>
    <col min="15107" max="15107" width="9.5703125" style="2" customWidth="1"/>
    <col min="15108" max="15108" width="12.42578125" style="2" bestFit="1" customWidth="1"/>
    <col min="15109" max="15110" width="12.28515625" style="2" customWidth="1"/>
    <col min="15111" max="15111" width="6.28515625" style="2" customWidth="1"/>
    <col min="15112" max="15359" width="9.140625" style="2"/>
    <col min="15360" max="15360" width="4.5703125" style="2" customWidth="1"/>
    <col min="15361" max="15361" width="9.140625" style="2"/>
    <col min="15362" max="15362" width="42.5703125" style="2" customWidth="1"/>
    <col min="15363" max="15363" width="9.5703125" style="2" customWidth="1"/>
    <col min="15364" max="15364" width="12.42578125" style="2" bestFit="1" customWidth="1"/>
    <col min="15365" max="15366" width="12.28515625" style="2" customWidth="1"/>
    <col min="15367" max="15367" width="6.28515625" style="2" customWidth="1"/>
    <col min="15368" max="15615" width="9.140625" style="2"/>
    <col min="15616" max="15616" width="4.5703125" style="2" customWidth="1"/>
    <col min="15617" max="15617" width="9.140625" style="2"/>
    <col min="15618" max="15618" width="42.5703125" style="2" customWidth="1"/>
    <col min="15619" max="15619" width="9.5703125" style="2" customWidth="1"/>
    <col min="15620" max="15620" width="12.42578125" style="2" bestFit="1" customWidth="1"/>
    <col min="15621" max="15622" width="12.28515625" style="2" customWidth="1"/>
    <col min="15623" max="15623" width="6.28515625" style="2" customWidth="1"/>
    <col min="15624" max="15871" width="9.140625" style="2"/>
    <col min="15872" max="15872" width="4.5703125" style="2" customWidth="1"/>
    <col min="15873" max="15873" width="9.140625" style="2"/>
    <col min="15874" max="15874" width="42.5703125" style="2" customWidth="1"/>
    <col min="15875" max="15875" width="9.5703125" style="2" customWidth="1"/>
    <col min="15876" max="15876" width="12.42578125" style="2" bestFit="1" customWidth="1"/>
    <col min="15877" max="15878" width="12.28515625" style="2" customWidth="1"/>
    <col min="15879" max="15879" width="6.28515625" style="2" customWidth="1"/>
    <col min="15880" max="16127" width="9.140625" style="2"/>
    <col min="16128" max="16128" width="4.5703125" style="2" customWidth="1"/>
    <col min="16129" max="16129" width="9.140625" style="2"/>
    <col min="16130" max="16130" width="42.5703125" style="2" customWidth="1"/>
    <col min="16131" max="16131" width="9.5703125" style="2" customWidth="1"/>
    <col min="16132" max="16132" width="12.42578125" style="2" bestFit="1" customWidth="1"/>
    <col min="16133" max="16134" width="12.28515625" style="2" customWidth="1"/>
    <col min="16135" max="16135" width="6.28515625" style="2" customWidth="1"/>
    <col min="16136" max="16384" width="9.140625" style="2"/>
  </cols>
  <sheetData>
    <row r="1" spans="1:254" x14ac:dyDescent="0.25">
      <c r="A1" s="1"/>
      <c r="B1" s="1"/>
      <c r="C1" s="1"/>
      <c r="D1" s="3"/>
      <c r="E1" s="244" t="s">
        <v>508</v>
      </c>
      <c r="F1" s="244"/>
      <c r="G1" s="244"/>
    </row>
    <row r="2" spans="1:254" x14ac:dyDescent="0.25">
      <c r="A2" s="1"/>
      <c r="B2" s="1"/>
      <c r="C2" s="1"/>
      <c r="D2" s="3"/>
      <c r="E2" s="40"/>
      <c r="F2" s="109"/>
      <c r="G2" s="136"/>
    </row>
    <row r="3" spans="1:254" x14ac:dyDescent="0.25">
      <c r="A3" s="1"/>
      <c r="B3" s="1"/>
      <c r="C3" s="1"/>
      <c r="D3" s="3"/>
      <c r="E3" s="244" t="s">
        <v>519</v>
      </c>
      <c r="F3" s="244"/>
      <c r="G3" s="244"/>
    </row>
    <row r="4" spans="1:254" x14ac:dyDescent="0.25">
      <c r="A4" s="1"/>
      <c r="B4" s="1"/>
      <c r="C4" s="1"/>
      <c r="D4" s="3"/>
      <c r="E4" s="3"/>
      <c r="F4" s="3"/>
      <c r="G4" s="3"/>
    </row>
    <row r="5" spans="1:254" x14ac:dyDescent="0.25">
      <c r="A5" s="207" t="s">
        <v>503</v>
      </c>
      <c r="B5" s="207"/>
      <c r="C5" s="207"/>
      <c r="D5" s="207"/>
      <c r="E5" s="207"/>
      <c r="F5" s="207"/>
      <c r="G5" s="207"/>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row>
    <row r="6" spans="1:254"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row>
    <row r="7" spans="1:254" x14ac:dyDescent="0.25">
      <c r="A7" s="208" t="s">
        <v>44</v>
      </c>
      <c r="B7" s="208"/>
      <c r="C7" s="208"/>
      <c r="D7" s="208"/>
      <c r="E7" s="208"/>
      <c r="F7" s="208"/>
      <c r="G7" s="208"/>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row>
    <row r="8" spans="1:254" x14ac:dyDescent="0.2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row>
    <row r="9" spans="1:254" ht="24.95" customHeight="1" x14ac:dyDescent="0.25">
      <c r="A9" s="218" t="s">
        <v>3</v>
      </c>
      <c r="B9" s="220" t="s">
        <v>4</v>
      </c>
      <c r="C9" s="221"/>
      <c r="D9" s="218" t="s">
        <v>5</v>
      </c>
      <c r="E9" s="209" t="s">
        <v>6</v>
      </c>
      <c r="F9" s="209" t="s">
        <v>120</v>
      </c>
      <c r="G9" s="209" t="s">
        <v>7</v>
      </c>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row>
    <row r="10" spans="1:254" ht="24.95" customHeight="1" x14ac:dyDescent="0.25">
      <c r="A10" s="219"/>
      <c r="B10" s="222"/>
      <c r="C10" s="223"/>
      <c r="D10" s="219"/>
      <c r="E10" s="209"/>
      <c r="F10" s="209"/>
      <c r="G10" s="209"/>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row>
    <row r="11" spans="1:254" ht="72" customHeight="1" x14ac:dyDescent="0.25">
      <c r="A11" s="42">
        <v>1</v>
      </c>
      <c r="B11" s="211" t="s">
        <v>504</v>
      </c>
      <c r="C11" s="211"/>
      <c r="D11" s="42" t="s">
        <v>505</v>
      </c>
      <c r="E11" s="44">
        <v>16650</v>
      </c>
      <c r="F11" s="45">
        <f>E11*0.22</f>
        <v>3663</v>
      </c>
      <c r="G11" s="44">
        <f>E11+F11</f>
        <v>20313</v>
      </c>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row>
    <row r="12" spans="1:254" ht="90.75" customHeight="1" x14ac:dyDescent="0.25">
      <c r="A12" s="42">
        <v>2</v>
      </c>
      <c r="B12" s="211" t="s">
        <v>506</v>
      </c>
      <c r="C12" s="211"/>
      <c r="D12" s="42" t="s">
        <v>505</v>
      </c>
      <c r="E12" s="44">
        <v>4800</v>
      </c>
      <c r="F12" s="45">
        <f>E12*0.22</f>
        <v>1056</v>
      </c>
      <c r="G12" s="44">
        <f>E12+F12</f>
        <v>5856</v>
      </c>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row>
    <row r="13" spans="1:254" ht="35.1" customHeight="1" x14ac:dyDescent="0.25">
      <c r="A13" s="190"/>
      <c r="B13" s="190"/>
      <c r="C13" s="190"/>
      <c r="D13" s="190"/>
      <c r="E13" s="190"/>
      <c r="F13" s="190"/>
      <c r="G13" s="190"/>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2"/>
      <c r="EM13" s="192"/>
      <c r="EN13" s="192"/>
      <c r="EO13" s="192"/>
      <c r="EP13" s="192"/>
      <c r="EQ13" s="192"/>
      <c r="ER13" s="192"/>
      <c r="ES13" s="192"/>
      <c r="ET13" s="192"/>
      <c r="EU13" s="192"/>
      <c r="EV13" s="192"/>
      <c r="EW13" s="192"/>
      <c r="EX13" s="192"/>
      <c r="EY13" s="192"/>
      <c r="EZ13" s="192"/>
      <c r="FA13" s="192"/>
      <c r="FB13" s="192"/>
      <c r="FC13" s="192"/>
      <c r="FD13" s="192"/>
      <c r="FE13" s="192"/>
      <c r="FF13" s="192"/>
      <c r="FG13" s="192"/>
      <c r="FH13" s="192"/>
      <c r="FI13" s="192"/>
      <c r="FJ13" s="192"/>
      <c r="FK13" s="192"/>
      <c r="FL13" s="192"/>
      <c r="FM13" s="192"/>
      <c r="FN13" s="192"/>
      <c r="FO13" s="192"/>
      <c r="FP13" s="192"/>
      <c r="FQ13" s="192"/>
      <c r="FR13" s="192"/>
      <c r="FS13" s="192"/>
      <c r="FT13" s="192"/>
      <c r="FU13" s="192"/>
      <c r="FV13" s="192"/>
      <c r="FW13" s="192"/>
      <c r="FX13" s="192"/>
      <c r="FY13" s="192"/>
      <c r="FZ13" s="192"/>
      <c r="GA13" s="192"/>
      <c r="GB13" s="192"/>
      <c r="GC13" s="192"/>
      <c r="GD13" s="192"/>
      <c r="GE13" s="192"/>
      <c r="GF13" s="192"/>
      <c r="GG13" s="192"/>
      <c r="GH13" s="192"/>
      <c r="GI13" s="192"/>
      <c r="GJ13" s="192"/>
      <c r="GK13" s="192"/>
      <c r="GL13" s="192"/>
      <c r="GM13" s="192"/>
      <c r="GN13" s="192"/>
      <c r="GO13" s="192"/>
      <c r="GP13" s="192"/>
      <c r="GQ13" s="192"/>
      <c r="GR13" s="192"/>
      <c r="GS13" s="192"/>
      <c r="GT13" s="192"/>
      <c r="GU13" s="192"/>
      <c r="GV13" s="192"/>
      <c r="GW13" s="192"/>
      <c r="GX13" s="192"/>
      <c r="GY13" s="192"/>
      <c r="GZ13" s="192"/>
      <c r="HA13" s="192"/>
      <c r="HB13" s="192"/>
      <c r="HC13" s="192"/>
      <c r="HD13" s="192"/>
      <c r="HE13" s="192"/>
      <c r="HF13" s="192"/>
      <c r="HG13" s="192"/>
      <c r="HH13" s="192"/>
      <c r="HI13" s="192"/>
      <c r="HJ13" s="192"/>
      <c r="HK13" s="192"/>
      <c r="HL13" s="192"/>
      <c r="HM13" s="192"/>
      <c r="HN13" s="192"/>
      <c r="HO13" s="192"/>
      <c r="HP13" s="192"/>
      <c r="HQ13" s="192"/>
      <c r="HR13" s="192"/>
      <c r="HS13" s="192"/>
      <c r="HT13" s="192"/>
      <c r="HU13" s="192"/>
      <c r="HV13" s="192"/>
      <c r="HW13" s="192"/>
      <c r="HX13" s="192"/>
      <c r="HY13" s="192"/>
      <c r="HZ13" s="192"/>
      <c r="IA13" s="192"/>
      <c r="IB13" s="192"/>
      <c r="IC13" s="192"/>
      <c r="ID13" s="192"/>
      <c r="IE13" s="192"/>
      <c r="IF13" s="192"/>
      <c r="IG13" s="192"/>
      <c r="IH13" s="192"/>
      <c r="II13" s="192"/>
      <c r="IJ13" s="192"/>
      <c r="IK13" s="192"/>
      <c r="IL13" s="192"/>
      <c r="IM13" s="192"/>
      <c r="IN13" s="192"/>
      <c r="IO13" s="192"/>
      <c r="IP13" s="192"/>
      <c r="IQ13" s="192"/>
      <c r="IR13" s="192"/>
      <c r="IS13" s="192"/>
      <c r="IT13" s="192"/>
    </row>
    <row r="14" spans="1:254" ht="35.1" customHeight="1" x14ac:dyDescent="0.25">
      <c r="A14" s="281" t="s">
        <v>507</v>
      </c>
      <c r="B14" s="281"/>
      <c r="C14" s="281"/>
      <c r="D14" s="281"/>
      <c r="E14" s="281"/>
      <c r="F14" s="281"/>
      <c r="G14" s="28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row>
  </sheetData>
  <mergeCells count="13">
    <mergeCell ref="E1:G1"/>
    <mergeCell ref="B11:C11"/>
    <mergeCell ref="B12:C12"/>
    <mergeCell ref="A14:G14"/>
    <mergeCell ref="E3:G3"/>
    <mergeCell ref="A5:G5"/>
    <mergeCell ref="A7:G7"/>
    <mergeCell ref="A9:A10"/>
    <mergeCell ref="B9:C10"/>
    <mergeCell ref="D9:D10"/>
    <mergeCell ref="E9:E10"/>
    <mergeCell ref="F9:F10"/>
    <mergeCell ref="G9:G10"/>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K13" sqref="K13"/>
    </sheetView>
  </sheetViews>
  <sheetFormatPr defaultRowHeight="15.75" x14ac:dyDescent="0.25"/>
  <cols>
    <col min="1" max="1" width="4.5703125" style="2" customWidth="1"/>
    <col min="2" max="2" width="9.140625" style="2"/>
    <col min="3" max="3" width="50.7109375" style="2" customWidth="1"/>
    <col min="4" max="4" width="12.7109375" style="2" customWidth="1"/>
    <col min="5" max="5" width="13.28515625" style="2" customWidth="1"/>
    <col min="6" max="6" width="12.85546875" style="2" customWidth="1"/>
    <col min="7" max="7" width="14.42578125" style="2" customWidth="1"/>
    <col min="8" max="8" width="16.140625" style="2" customWidth="1"/>
    <col min="9" max="255" width="9.140625" style="2"/>
    <col min="256" max="256" width="4.5703125" style="2" customWidth="1"/>
    <col min="257" max="257" width="9.140625" style="2"/>
    <col min="258" max="258" width="47.140625" style="2" customWidth="1"/>
    <col min="259" max="259" width="12.7109375" style="2" customWidth="1"/>
    <col min="260" max="261" width="12.140625" style="2" customWidth="1"/>
    <col min="262" max="263" width="7" style="2" customWidth="1"/>
    <col min="264" max="264" width="16.140625" style="2" customWidth="1"/>
    <col min="265" max="511" width="9.140625" style="2"/>
    <col min="512" max="512" width="4.5703125" style="2" customWidth="1"/>
    <col min="513" max="513" width="9.140625" style="2"/>
    <col min="514" max="514" width="47.140625" style="2" customWidth="1"/>
    <col min="515" max="515" width="12.7109375" style="2" customWidth="1"/>
    <col min="516" max="517" width="12.140625" style="2" customWidth="1"/>
    <col min="518" max="519" width="7" style="2" customWidth="1"/>
    <col min="520" max="520" width="16.140625" style="2" customWidth="1"/>
    <col min="521" max="767" width="9.140625" style="2"/>
    <col min="768" max="768" width="4.5703125" style="2" customWidth="1"/>
    <col min="769" max="769" width="9.140625" style="2"/>
    <col min="770" max="770" width="47.140625" style="2" customWidth="1"/>
    <col min="771" max="771" width="12.7109375" style="2" customWidth="1"/>
    <col min="772" max="773" width="12.140625" style="2" customWidth="1"/>
    <col min="774" max="775" width="7" style="2" customWidth="1"/>
    <col min="776" max="776" width="16.140625" style="2" customWidth="1"/>
    <col min="777" max="1023" width="9.140625" style="2"/>
    <col min="1024" max="1024" width="4.5703125" style="2" customWidth="1"/>
    <col min="1025" max="1025" width="9.140625" style="2"/>
    <col min="1026" max="1026" width="47.140625" style="2" customWidth="1"/>
    <col min="1027" max="1027" width="12.7109375" style="2" customWidth="1"/>
    <col min="1028" max="1029" width="12.140625" style="2" customWidth="1"/>
    <col min="1030" max="1031" width="7" style="2" customWidth="1"/>
    <col min="1032" max="1032" width="16.140625" style="2" customWidth="1"/>
    <col min="1033" max="1279" width="9.140625" style="2"/>
    <col min="1280" max="1280" width="4.5703125" style="2" customWidth="1"/>
    <col min="1281" max="1281" width="9.140625" style="2"/>
    <col min="1282" max="1282" width="47.140625" style="2" customWidth="1"/>
    <col min="1283" max="1283" width="12.7109375" style="2" customWidth="1"/>
    <col min="1284" max="1285" width="12.140625" style="2" customWidth="1"/>
    <col min="1286" max="1287" width="7" style="2" customWidth="1"/>
    <col min="1288" max="1288" width="16.140625" style="2" customWidth="1"/>
    <col min="1289" max="1535" width="9.140625" style="2"/>
    <col min="1536" max="1536" width="4.5703125" style="2" customWidth="1"/>
    <col min="1537" max="1537" width="9.140625" style="2"/>
    <col min="1538" max="1538" width="47.140625" style="2" customWidth="1"/>
    <col min="1539" max="1539" width="12.7109375" style="2" customWidth="1"/>
    <col min="1540" max="1541" width="12.140625" style="2" customWidth="1"/>
    <col min="1542" max="1543" width="7" style="2" customWidth="1"/>
    <col min="1544" max="1544" width="16.140625" style="2" customWidth="1"/>
    <col min="1545" max="1791" width="9.140625" style="2"/>
    <col min="1792" max="1792" width="4.5703125" style="2" customWidth="1"/>
    <col min="1793" max="1793" width="9.140625" style="2"/>
    <col min="1794" max="1794" width="47.140625" style="2" customWidth="1"/>
    <col min="1795" max="1795" width="12.7109375" style="2" customWidth="1"/>
    <col min="1796" max="1797" width="12.140625" style="2" customWidth="1"/>
    <col min="1798" max="1799" width="7" style="2" customWidth="1"/>
    <col min="1800" max="1800" width="16.140625" style="2" customWidth="1"/>
    <col min="1801" max="2047" width="9.140625" style="2"/>
    <col min="2048" max="2048" width="4.5703125" style="2" customWidth="1"/>
    <col min="2049" max="2049" width="9.140625" style="2"/>
    <col min="2050" max="2050" width="47.140625" style="2" customWidth="1"/>
    <col min="2051" max="2051" width="12.7109375" style="2" customWidth="1"/>
    <col min="2052" max="2053" width="12.140625" style="2" customWidth="1"/>
    <col min="2054" max="2055" width="7" style="2" customWidth="1"/>
    <col min="2056" max="2056" width="16.140625" style="2" customWidth="1"/>
    <col min="2057" max="2303" width="9.140625" style="2"/>
    <col min="2304" max="2304" width="4.5703125" style="2" customWidth="1"/>
    <col min="2305" max="2305" width="9.140625" style="2"/>
    <col min="2306" max="2306" width="47.140625" style="2" customWidth="1"/>
    <col min="2307" max="2307" width="12.7109375" style="2" customWidth="1"/>
    <col min="2308" max="2309" width="12.140625" style="2" customWidth="1"/>
    <col min="2310" max="2311" width="7" style="2" customWidth="1"/>
    <col min="2312" max="2312" width="16.140625" style="2" customWidth="1"/>
    <col min="2313" max="2559" width="9.140625" style="2"/>
    <col min="2560" max="2560" width="4.5703125" style="2" customWidth="1"/>
    <col min="2561" max="2561" width="9.140625" style="2"/>
    <col min="2562" max="2562" width="47.140625" style="2" customWidth="1"/>
    <col min="2563" max="2563" width="12.7109375" style="2" customWidth="1"/>
    <col min="2564" max="2565" width="12.140625" style="2" customWidth="1"/>
    <col min="2566" max="2567" width="7" style="2" customWidth="1"/>
    <col min="2568" max="2568" width="16.140625" style="2" customWidth="1"/>
    <col min="2569" max="2815" width="9.140625" style="2"/>
    <col min="2816" max="2816" width="4.5703125" style="2" customWidth="1"/>
    <col min="2817" max="2817" width="9.140625" style="2"/>
    <col min="2818" max="2818" width="47.140625" style="2" customWidth="1"/>
    <col min="2819" max="2819" width="12.7109375" style="2" customWidth="1"/>
    <col min="2820" max="2821" width="12.140625" style="2" customWidth="1"/>
    <col min="2822" max="2823" width="7" style="2" customWidth="1"/>
    <col min="2824" max="2824" width="16.140625" style="2" customWidth="1"/>
    <col min="2825" max="3071" width="9.140625" style="2"/>
    <col min="3072" max="3072" width="4.5703125" style="2" customWidth="1"/>
    <col min="3073" max="3073" width="9.140625" style="2"/>
    <col min="3074" max="3074" width="47.140625" style="2" customWidth="1"/>
    <col min="3075" max="3075" width="12.7109375" style="2" customWidth="1"/>
    <col min="3076" max="3077" width="12.140625" style="2" customWidth="1"/>
    <col min="3078" max="3079" width="7" style="2" customWidth="1"/>
    <col min="3080" max="3080" width="16.140625" style="2" customWidth="1"/>
    <col min="3081" max="3327" width="9.140625" style="2"/>
    <col min="3328" max="3328" width="4.5703125" style="2" customWidth="1"/>
    <col min="3329" max="3329" width="9.140625" style="2"/>
    <col min="3330" max="3330" width="47.140625" style="2" customWidth="1"/>
    <col min="3331" max="3331" width="12.7109375" style="2" customWidth="1"/>
    <col min="3332" max="3333" width="12.140625" style="2" customWidth="1"/>
    <col min="3334" max="3335" width="7" style="2" customWidth="1"/>
    <col min="3336" max="3336" width="16.140625" style="2" customWidth="1"/>
    <col min="3337" max="3583" width="9.140625" style="2"/>
    <col min="3584" max="3584" width="4.5703125" style="2" customWidth="1"/>
    <col min="3585" max="3585" width="9.140625" style="2"/>
    <col min="3586" max="3586" width="47.140625" style="2" customWidth="1"/>
    <col min="3587" max="3587" width="12.7109375" style="2" customWidth="1"/>
    <col min="3588" max="3589" width="12.140625" style="2" customWidth="1"/>
    <col min="3590" max="3591" width="7" style="2" customWidth="1"/>
    <col min="3592" max="3592" width="16.140625" style="2" customWidth="1"/>
    <col min="3593" max="3839" width="9.140625" style="2"/>
    <col min="3840" max="3840" width="4.5703125" style="2" customWidth="1"/>
    <col min="3841" max="3841" width="9.140625" style="2"/>
    <col min="3842" max="3842" width="47.140625" style="2" customWidth="1"/>
    <col min="3843" max="3843" width="12.7109375" style="2" customWidth="1"/>
    <col min="3844" max="3845" width="12.140625" style="2" customWidth="1"/>
    <col min="3846" max="3847" width="7" style="2" customWidth="1"/>
    <col min="3848" max="3848" width="16.140625" style="2" customWidth="1"/>
    <col min="3849" max="4095" width="9.140625" style="2"/>
    <col min="4096" max="4096" width="4.5703125" style="2" customWidth="1"/>
    <col min="4097" max="4097" width="9.140625" style="2"/>
    <col min="4098" max="4098" width="47.140625" style="2" customWidth="1"/>
    <col min="4099" max="4099" width="12.7109375" style="2" customWidth="1"/>
    <col min="4100" max="4101" width="12.140625" style="2" customWidth="1"/>
    <col min="4102" max="4103" width="7" style="2" customWidth="1"/>
    <col min="4104" max="4104" width="16.140625" style="2" customWidth="1"/>
    <col min="4105" max="4351" width="9.140625" style="2"/>
    <col min="4352" max="4352" width="4.5703125" style="2" customWidth="1"/>
    <col min="4353" max="4353" width="9.140625" style="2"/>
    <col min="4354" max="4354" width="47.140625" style="2" customWidth="1"/>
    <col min="4355" max="4355" width="12.7109375" style="2" customWidth="1"/>
    <col min="4356" max="4357" width="12.140625" style="2" customWidth="1"/>
    <col min="4358" max="4359" width="7" style="2" customWidth="1"/>
    <col min="4360" max="4360" width="16.140625" style="2" customWidth="1"/>
    <col min="4361" max="4607" width="9.140625" style="2"/>
    <col min="4608" max="4608" width="4.5703125" style="2" customWidth="1"/>
    <col min="4609" max="4609" width="9.140625" style="2"/>
    <col min="4610" max="4610" width="47.140625" style="2" customWidth="1"/>
    <col min="4611" max="4611" width="12.7109375" style="2" customWidth="1"/>
    <col min="4612" max="4613" width="12.140625" style="2" customWidth="1"/>
    <col min="4614" max="4615" width="7" style="2" customWidth="1"/>
    <col min="4616" max="4616" width="16.140625" style="2" customWidth="1"/>
    <col min="4617" max="4863" width="9.140625" style="2"/>
    <col min="4864" max="4864" width="4.5703125" style="2" customWidth="1"/>
    <col min="4865" max="4865" width="9.140625" style="2"/>
    <col min="4866" max="4866" width="47.140625" style="2" customWidth="1"/>
    <col min="4867" max="4867" width="12.7109375" style="2" customWidth="1"/>
    <col min="4868" max="4869" width="12.140625" style="2" customWidth="1"/>
    <col min="4870" max="4871" width="7" style="2" customWidth="1"/>
    <col min="4872" max="4872" width="16.140625" style="2" customWidth="1"/>
    <col min="4873" max="5119" width="9.140625" style="2"/>
    <col min="5120" max="5120" width="4.5703125" style="2" customWidth="1"/>
    <col min="5121" max="5121" width="9.140625" style="2"/>
    <col min="5122" max="5122" width="47.140625" style="2" customWidth="1"/>
    <col min="5123" max="5123" width="12.7109375" style="2" customWidth="1"/>
    <col min="5124" max="5125" width="12.140625" style="2" customWidth="1"/>
    <col min="5126" max="5127" width="7" style="2" customWidth="1"/>
    <col min="5128" max="5128" width="16.140625" style="2" customWidth="1"/>
    <col min="5129" max="5375" width="9.140625" style="2"/>
    <col min="5376" max="5376" width="4.5703125" style="2" customWidth="1"/>
    <col min="5377" max="5377" width="9.140625" style="2"/>
    <col min="5378" max="5378" width="47.140625" style="2" customWidth="1"/>
    <col min="5379" max="5379" width="12.7109375" style="2" customWidth="1"/>
    <col min="5380" max="5381" width="12.140625" style="2" customWidth="1"/>
    <col min="5382" max="5383" width="7" style="2" customWidth="1"/>
    <col min="5384" max="5384" width="16.140625" style="2" customWidth="1"/>
    <col min="5385" max="5631" width="9.140625" style="2"/>
    <col min="5632" max="5632" width="4.5703125" style="2" customWidth="1"/>
    <col min="5633" max="5633" width="9.140625" style="2"/>
    <col min="5634" max="5634" width="47.140625" style="2" customWidth="1"/>
    <col min="5635" max="5635" width="12.7109375" style="2" customWidth="1"/>
    <col min="5636" max="5637" width="12.140625" style="2" customWidth="1"/>
    <col min="5638" max="5639" width="7" style="2" customWidth="1"/>
    <col min="5640" max="5640" width="16.140625" style="2" customWidth="1"/>
    <col min="5641" max="5887" width="9.140625" style="2"/>
    <col min="5888" max="5888" width="4.5703125" style="2" customWidth="1"/>
    <col min="5889" max="5889" width="9.140625" style="2"/>
    <col min="5890" max="5890" width="47.140625" style="2" customWidth="1"/>
    <col min="5891" max="5891" width="12.7109375" style="2" customWidth="1"/>
    <col min="5892" max="5893" width="12.140625" style="2" customWidth="1"/>
    <col min="5894" max="5895" width="7" style="2" customWidth="1"/>
    <col min="5896" max="5896" width="16.140625" style="2" customWidth="1"/>
    <col min="5897" max="6143" width="9.140625" style="2"/>
    <col min="6144" max="6144" width="4.5703125" style="2" customWidth="1"/>
    <col min="6145" max="6145" width="9.140625" style="2"/>
    <col min="6146" max="6146" width="47.140625" style="2" customWidth="1"/>
    <col min="6147" max="6147" width="12.7109375" style="2" customWidth="1"/>
    <col min="6148" max="6149" width="12.140625" style="2" customWidth="1"/>
    <col min="6150" max="6151" width="7" style="2" customWidth="1"/>
    <col min="6152" max="6152" width="16.140625" style="2" customWidth="1"/>
    <col min="6153" max="6399" width="9.140625" style="2"/>
    <col min="6400" max="6400" width="4.5703125" style="2" customWidth="1"/>
    <col min="6401" max="6401" width="9.140625" style="2"/>
    <col min="6402" max="6402" width="47.140625" style="2" customWidth="1"/>
    <col min="6403" max="6403" width="12.7109375" style="2" customWidth="1"/>
    <col min="6404" max="6405" width="12.140625" style="2" customWidth="1"/>
    <col min="6406" max="6407" width="7" style="2" customWidth="1"/>
    <col min="6408" max="6408" width="16.140625" style="2" customWidth="1"/>
    <col min="6409" max="6655" width="9.140625" style="2"/>
    <col min="6656" max="6656" width="4.5703125" style="2" customWidth="1"/>
    <col min="6657" max="6657" width="9.140625" style="2"/>
    <col min="6658" max="6658" width="47.140625" style="2" customWidth="1"/>
    <col min="6659" max="6659" width="12.7109375" style="2" customWidth="1"/>
    <col min="6660" max="6661" width="12.140625" style="2" customWidth="1"/>
    <col min="6662" max="6663" width="7" style="2" customWidth="1"/>
    <col min="6664" max="6664" width="16.140625" style="2" customWidth="1"/>
    <col min="6665" max="6911" width="9.140625" style="2"/>
    <col min="6912" max="6912" width="4.5703125" style="2" customWidth="1"/>
    <col min="6913" max="6913" width="9.140625" style="2"/>
    <col min="6914" max="6914" width="47.140625" style="2" customWidth="1"/>
    <col min="6915" max="6915" width="12.7109375" style="2" customWidth="1"/>
    <col min="6916" max="6917" width="12.140625" style="2" customWidth="1"/>
    <col min="6918" max="6919" width="7" style="2" customWidth="1"/>
    <col min="6920" max="6920" width="16.140625" style="2" customWidth="1"/>
    <col min="6921" max="7167" width="9.140625" style="2"/>
    <col min="7168" max="7168" width="4.5703125" style="2" customWidth="1"/>
    <col min="7169" max="7169" width="9.140625" style="2"/>
    <col min="7170" max="7170" width="47.140625" style="2" customWidth="1"/>
    <col min="7171" max="7171" width="12.7109375" style="2" customWidth="1"/>
    <col min="7172" max="7173" width="12.140625" style="2" customWidth="1"/>
    <col min="7174" max="7175" width="7" style="2" customWidth="1"/>
    <col min="7176" max="7176" width="16.140625" style="2" customWidth="1"/>
    <col min="7177" max="7423" width="9.140625" style="2"/>
    <col min="7424" max="7424" width="4.5703125" style="2" customWidth="1"/>
    <col min="7425" max="7425" width="9.140625" style="2"/>
    <col min="7426" max="7426" width="47.140625" style="2" customWidth="1"/>
    <col min="7427" max="7427" width="12.7109375" style="2" customWidth="1"/>
    <col min="7428" max="7429" width="12.140625" style="2" customWidth="1"/>
    <col min="7430" max="7431" width="7" style="2" customWidth="1"/>
    <col min="7432" max="7432" width="16.140625" style="2" customWidth="1"/>
    <col min="7433" max="7679" width="9.140625" style="2"/>
    <col min="7680" max="7680" width="4.5703125" style="2" customWidth="1"/>
    <col min="7681" max="7681" width="9.140625" style="2"/>
    <col min="7682" max="7682" width="47.140625" style="2" customWidth="1"/>
    <col min="7683" max="7683" width="12.7109375" style="2" customWidth="1"/>
    <col min="7684" max="7685" width="12.140625" style="2" customWidth="1"/>
    <col min="7686" max="7687" width="7" style="2" customWidth="1"/>
    <col min="7688" max="7688" width="16.140625" style="2" customWidth="1"/>
    <col min="7689" max="7935" width="9.140625" style="2"/>
    <col min="7936" max="7936" width="4.5703125" style="2" customWidth="1"/>
    <col min="7937" max="7937" width="9.140625" style="2"/>
    <col min="7938" max="7938" width="47.140625" style="2" customWidth="1"/>
    <col min="7939" max="7939" width="12.7109375" style="2" customWidth="1"/>
    <col min="7940" max="7941" width="12.140625" style="2" customWidth="1"/>
    <col min="7942" max="7943" width="7" style="2" customWidth="1"/>
    <col min="7944" max="7944" width="16.140625" style="2" customWidth="1"/>
    <col min="7945" max="8191" width="9.140625" style="2"/>
    <col min="8192" max="8192" width="4.5703125" style="2" customWidth="1"/>
    <col min="8193" max="8193" width="9.140625" style="2"/>
    <col min="8194" max="8194" width="47.140625" style="2" customWidth="1"/>
    <col min="8195" max="8195" width="12.7109375" style="2" customWidth="1"/>
    <col min="8196" max="8197" width="12.140625" style="2" customWidth="1"/>
    <col min="8198" max="8199" width="7" style="2" customWidth="1"/>
    <col min="8200" max="8200" width="16.140625" style="2" customWidth="1"/>
    <col min="8201" max="8447" width="9.140625" style="2"/>
    <col min="8448" max="8448" width="4.5703125" style="2" customWidth="1"/>
    <col min="8449" max="8449" width="9.140625" style="2"/>
    <col min="8450" max="8450" width="47.140625" style="2" customWidth="1"/>
    <col min="8451" max="8451" width="12.7109375" style="2" customWidth="1"/>
    <col min="8452" max="8453" width="12.140625" style="2" customWidth="1"/>
    <col min="8454" max="8455" width="7" style="2" customWidth="1"/>
    <col min="8456" max="8456" width="16.140625" style="2" customWidth="1"/>
    <col min="8457" max="8703" width="9.140625" style="2"/>
    <col min="8704" max="8704" width="4.5703125" style="2" customWidth="1"/>
    <col min="8705" max="8705" width="9.140625" style="2"/>
    <col min="8706" max="8706" width="47.140625" style="2" customWidth="1"/>
    <col min="8707" max="8707" width="12.7109375" style="2" customWidth="1"/>
    <col min="8708" max="8709" width="12.140625" style="2" customWidth="1"/>
    <col min="8710" max="8711" width="7" style="2" customWidth="1"/>
    <col min="8712" max="8712" width="16.140625" style="2" customWidth="1"/>
    <col min="8713" max="8959" width="9.140625" style="2"/>
    <col min="8960" max="8960" width="4.5703125" style="2" customWidth="1"/>
    <col min="8961" max="8961" width="9.140625" style="2"/>
    <col min="8962" max="8962" width="47.140625" style="2" customWidth="1"/>
    <col min="8963" max="8963" width="12.7109375" style="2" customWidth="1"/>
    <col min="8964" max="8965" width="12.140625" style="2" customWidth="1"/>
    <col min="8966" max="8967" width="7" style="2" customWidth="1"/>
    <col min="8968" max="8968" width="16.140625" style="2" customWidth="1"/>
    <col min="8969" max="9215" width="9.140625" style="2"/>
    <col min="9216" max="9216" width="4.5703125" style="2" customWidth="1"/>
    <col min="9217" max="9217" width="9.140625" style="2"/>
    <col min="9218" max="9218" width="47.140625" style="2" customWidth="1"/>
    <col min="9219" max="9219" width="12.7109375" style="2" customWidth="1"/>
    <col min="9220" max="9221" width="12.140625" style="2" customWidth="1"/>
    <col min="9222" max="9223" width="7" style="2" customWidth="1"/>
    <col min="9224" max="9224" width="16.140625" style="2" customWidth="1"/>
    <col min="9225" max="9471" width="9.140625" style="2"/>
    <col min="9472" max="9472" width="4.5703125" style="2" customWidth="1"/>
    <col min="9473" max="9473" width="9.140625" style="2"/>
    <col min="9474" max="9474" width="47.140625" style="2" customWidth="1"/>
    <col min="9475" max="9475" width="12.7109375" style="2" customWidth="1"/>
    <col min="9476" max="9477" width="12.140625" style="2" customWidth="1"/>
    <col min="9478" max="9479" width="7" style="2" customWidth="1"/>
    <col min="9480" max="9480" width="16.140625" style="2" customWidth="1"/>
    <col min="9481" max="9727" width="9.140625" style="2"/>
    <col min="9728" max="9728" width="4.5703125" style="2" customWidth="1"/>
    <col min="9729" max="9729" width="9.140625" style="2"/>
    <col min="9730" max="9730" width="47.140625" style="2" customWidth="1"/>
    <col min="9731" max="9731" width="12.7109375" style="2" customWidth="1"/>
    <col min="9732" max="9733" width="12.140625" style="2" customWidth="1"/>
    <col min="9734" max="9735" width="7" style="2" customWidth="1"/>
    <col min="9736" max="9736" width="16.140625" style="2" customWidth="1"/>
    <col min="9737" max="9983" width="9.140625" style="2"/>
    <col min="9984" max="9984" width="4.5703125" style="2" customWidth="1"/>
    <col min="9985" max="9985" width="9.140625" style="2"/>
    <col min="9986" max="9986" width="47.140625" style="2" customWidth="1"/>
    <col min="9987" max="9987" width="12.7109375" style="2" customWidth="1"/>
    <col min="9988" max="9989" width="12.140625" style="2" customWidth="1"/>
    <col min="9990" max="9991" width="7" style="2" customWidth="1"/>
    <col min="9992" max="9992" width="16.140625" style="2" customWidth="1"/>
    <col min="9993" max="10239" width="9.140625" style="2"/>
    <col min="10240" max="10240" width="4.5703125" style="2" customWidth="1"/>
    <col min="10241" max="10241" width="9.140625" style="2"/>
    <col min="10242" max="10242" width="47.140625" style="2" customWidth="1"/>
    <col min="10243" max="10243" width="12.7109375" style="2" customWidth="1"/>
    <col min="10244" max="10245" width="12.140625" style="2" customWidth="1"/>
    <col min="10246" max="10247" width="7" style="2" customWidth="1"/>
    <col min="10248" max="10248" width="16.140625" style="2" customWidth="1"/>
    <col min="10249" max="10495" width="9.140625" style="2"/>
    <col min="10496" max="10496" width="4.5703125" style="2" customWidth="1"/>
    <col min="10497" max="10497" width="9.140625" style="2"/>
    <col min="10498" max="10498" width="47.140625" style="2" customWidth="1"/>
    <col min="10499" max="10499" width="12.7109375" style="2" customWidth="1"/>
    <col min="10500" max="10501" width="12.140625" style="2" customWidth="1"/>
    <col min="10502" max="10503" width="7" style="2" customWidth="1"/>
    <col min="10504" max="10504" width="16.140625" style="2" customWidth="1"/>
    <col min="10505" max="10751" width="9.140625" style="2"/>
    <col min="10752" max="10752" width="4.5703125" style="2" customWidth="1"/>
    <col min="10753" max="10753" width="9.140625" style="2"/>
    <col min="10754" max="10754" width="47.140625" style="2" customWidth="1"/>
    <col min="10755" max="10755" width="12.7109375" style="2" customWidth="1"/>
    <col min="10756" max="10757" width="12.140625" style="2" customWidth="1"/>
    <col min="10758" max="10759" width="7" style="2" customWidth="1"/>
    <col min="10760" max="10760" width="16.140625" style="2" customWidth="1"/>
    <col min="10761" max="11007" width="9.140625" style="2"/>
    <col min="11008" max="11008" width="4.5703125" style="2" customWidth="1"/>
    <col min="11009" max="11009" width="9.140625" style="2"/>
    <col min="11010" max="11010" width="47.140625" style="2" customWidth="1"/>
    <col min="11011" max="11011" width="12.7109375" style="2" customWidth="1"/>
    <col min="11012" max="11013" width="12.140625" style="2" customWidth="1"/>
    <col min="11014" max="11015" width="7" style="2" customWidth="1"/>
    <col min="11016" max="11016" width="16.140625" style="2" customWidth="1"/>
    <col min="11017" max="11263" width="9.140625" style="2"/>
    <col min="11264" max="11264" width="4.5703125" style="2" customWidth="1"/>
    <col min="11265" max="11265" width="9.140625" style="2"/>
    <col min="11266" max="11266" width="47.140625" style="2" customWidth="1"/>
    <col min="11267" max="11267" width="12.7109375" style="2" customWidth="1"/>
    <col min="11268" max="11269" width="12.140625" style="2" customWidth="1"/>
    <col min="11270" max="11271" width="7" style="2" customWidth="1"/>
    <col min="11272" max="11272" width="16.140625" style="2" customWidth="1"/>
    <col min="11273" max="11519" width="9.140625" style="2"/>
    <col min="11520" max="11520" width="4.5703125" style="2" customWidth="1"/>
    <col min="11521" max="11521" width="9.140625" style="2"/>
    <col min="11522" max="11522" width="47.140625" style="2" customWidth="1"/>
    <col min="11523" max="11523" width="12.7109375" style="2" customWidth="1"/>
    <col min="11524" max="11525" width="12.140625" style="2" customWidth="1"/>
    <col min="11526" max="11527" width="7" style="2" customWidth="1"/>
    <col min="11528" max="11528" width="16.140625" style="2" customWidth="1"/>
    <col min="11529" max="11775" width="9.140625" style="2"/>
    <col min="11776" max="11776" width="4.5703125" style="2" customWidth="1"/>
    <col min="11777" max="11777" width="9.140625" style="2"/>
    <col min="11778" max="11778" width="47.140625" style="2" customWidth="1"/>
    <col min="11779" max="11779" width="12.7109375" style="2" customWidth="1"/>
    <col min="11780" max="11781" width="12.140625" style="2" customWidth="1"/>
    <col min="11782" max="11783" width="7" style="2" customWidth="1"/>
    <col min="11784" max="11784" width="16.140625" style="2" customWidth="1"/>
    <col min="11785" max="12031" width="9.140625" style="2"/>
    <col min="12032" max="12032" width="4.5703125" style="2" customWidth="1"/>
    <col min="12033" max="12033" width="9.140625" style="2"/>
    <col min="12034" max="12034" width="47.140625" style="2" customWidth="1"/>
    <col min="12035" max="12035" width="12.7109375" style="2" customWidth="1"/>
    <col min="12036" max="12037" width="12.140625" style="2" customWidth="1"/>
    <col min="12038" max="12039" width="7" style="2" customWidth="1"/>
    <col min="12040" max="12040" width="16.140625" style="2" customWidth="1"/>
    <col min="12041" max="12287" width="9.140625" style="2"/>
    <col min="12288" max="12288" width="4.5703125" style="2" customWidth="1"/>
    <col min="12289" max="12289" width="9.140625" style="2"/>
    <col min="12290" max="12290" width="47.140625" style="2" customWidth="1"/>
    <col min="12291" max="12291" width="12.7109375" style="2" customWidth="1"/>
    <col min="12292" max="12293" width="12.140625" style="2" customWidth="1"/>
    <col min="12294" max="12295" width="7" style="2" customWidth="1"/>
    <col min="12296" max="12296" width="16.140625" style="2" customWidth="1"/>
    <col min="12297" max="12543" width="9.140625" style="2"/>
    <col min="12544" max="12544" width="4.5703125" style="2" customWidth="1"/>
    <col min="12545" max="12545" width="9.140625" style="2"/>
    <col min="12546" max="12546" width="47.140625" style="2" customWidth="1"/>
    <col min="12547" max="12547" width="12.7109375" style="2" customWidth="1"/>
    <col min="12548" max="12549" width="12.140625" style="2" customWidth="1"/>
    <col min="12550" max="12551" width="7" style="2" customWidth="1"/>
    <col min="12552" max="12552" width="16.140625" style="2" customWidth="1"/>
    <col min="12553" max="12799" width="9.140625" style="2"/>
    <col min="12800" max="12800" width="4.5703125" style="2" customWidth="1"/>
    <col min="12801" max="12801" width="9.140625" style="2"/>
    <col min="12802" max="12802" width="47.140625" style="2" customWidth="1"/>
    <col min="12803" max="12803" width="12.7109375" style="2" customWidth="1"/>
    <col min="12804" max="12805" width="12.140625" style="2" customWidth="1"/>
    <col min="12806" max="12807" width="7" style="2" customWidth="1"/>
    <col min="12808" max="12808" width="16.140625" style="2" customWidth="1"/>
    <col min="12809" max="13055" width="9.140625" style="2"/>
    <col min="13056" max="13056" width="4.5703125" style="2" customWidth="1"/>
    <col min="13057" max="13057" width="9.140625" style="2"/>
    <col min="13058" max="13058" width="47.140625" style="2" customWidth="1"/>
    <col min="13059" max="13059" width="12.7109375" style="2" customWidth="1"/>
    <col min="13060" max="13061" width="12.140625" style="2" customWidth="1"/>
    <col min="13062" max="13063" width="7" style="2" customWidth="1"/>
    <col min="13064" max="13064" width="16.140625" style="2" customWidth="1"/>
    <col min="13065" max="13311" width="9.140625" style="2"/>
    <col min="13312" max="13312" width="4.5703125" style="2" customWidth="1"/>
    <col min="13313" max="13313" width="9.140625" style="2"/>
    <col min="13314" max="13314" width="47.140625" style="2" customWidth="1"/>
    <col min="13315" max="13315" width="12.7109375" style="2" customWidth="1"/>
    <col min="13316" max="13317" width="12.140625" style="2" customWidth="1"/>
    <col min="13318" max="13319" width="7" style="2" customWidth="1"/>
    <col min="13320" max="13320" width="16.140625" style="2" customWidth="1"/>
    <col min="13321" max="13567" width="9.140625" style="2"/>
    <col min="13568" max="13568" width="4.5703125" style="2" customWidth="1"/>
    <col min="13569" max="13569" width="9.140625" style="2"/>
    <col min="13570" max="13570" width="47.140625" style="2" customWidth="1"/>
    <col min="13571" max="13571" width="12.7109375" style="2" customWidth="1"/>
    <col min="13572" max="13573" width="12.140625" style="2" customWidth="1"/>
    <col min="13574" max="13575" width="7" style="2" customWidth="1"/>
    <col min="13576" max="13576" width="16.140625" style="2" customWidth="1"/>
    <col min="13577" max="13823" width="9.140625" style="2"/>
    <col min="13824" max="13824" width="4.5703125" style="2" customWidth="1"/>
    <col min="13825" max="13825" width="9.140625" style="2"/>
    <col min="13826" max="13826" width="47.140625" style="2" customWidth="1"/>
    <col min="13827" max="13827" width="12.7109375" style="2" customWidth="1"/>
    <col min="13828" max="13829" width="12.140625" style="2" customWidth="1"/>
    <col min="13830" max="13831" width="7" style="2" customWidth="1"/>
    <col min="13832" max="13832" width="16.140625" style="2" customWidth="1"/>
    <col min="13833" max="14079" width="9.140625" style="2"/>
    <col min="14080" max="14080" width="4.5703125" style="2" customWidth="1"/>
    <col min="14081" max="14081" width="9.140625" style="2"/>
    <col min="14082" max="14082" width="47.140625" style="2" customWidth="1"/>
    <col min="14083" max="14083" width="12.7109375" style="2" customWidth="1"/>
    <col min="14084" max="14085" width="12.140625" style="2" customWidth="1"/>
    <col min="14086" max="14087" width="7" style="2" customWidth="1"/>
    <col min="14088" max="14088" width="16.140625" style="2" customWidth="1"/>
    <col min="14089" max="14335" width="9.140625" style="2"/>
    <col min="14336" max="14336" width="4.5703125" style="2" customWidth="1"/>
    <col min="14337" max="14337" width="9.140625" style="2"/>
    <col min="14338" max="14338" width="47.140625" style="2" customWidth="1"/>
    <col min="14339" max="14339" width="12.7109375" style="2" customWidth="1"/>
    <col min="14340" max="14341" width="12.140625" style="2" customWidth="1"/>
    <col min="14342" max="14343" width="7" style="2" customWidth="1"/>
    <col min="14344" max="14344" width="16.140625" style="2" customWidth="1"/>
    <col min="14345" max="14591" width="9.140625" style="2"/>
    <col min="14592" max="14592" width="4.5703125" style="2" customWidth="1"/>
    <col min="14593" max="14593" width="9.140625" style="2"/>
    <col min="14594" max="14594" width="47.140625" style="2" customWidth="1"/>
    <col min="14595" max="14595" width="12.7109375" style="2" customWidth="1"/>
    <col min="14596" max="14597" width="12.140625" style="2" customWidth="1"/>
    <col min="14598" max="14599" width="7" style="2" customWidth="1"/>
    <col min="14600" max="14600" width="16.140625" style="2" customWidth="1"/>
    <col min="14601" max="14847" width="9.140625" style="2"/>
    <col min="14848" max="14848" width="4.5703125" style="2" customWidth="1"/>
    <col min="14849" max="14849" width="9.140625" style="2"/>
    <col min="14850" max="14850" width="47.140625" style="2" customWidth="1"/>
    <col min="14851" max="14851" width="12.7109375" style="2" customWidth="1"/>
    <col min="14852" max="14853" width="12.140625" style="2" customWidth="1"/>
    <col min="14854" max="14855" width="7" style="2" customWidth="1"/>
    <col min="14856" max="14856" width="16.140625" style="2" customWidth="1"/>
    <col min="14857" max="15103" width="9.140625" style="2"/>
    <col min="15104" max="15104" width="4.5703125" style="2" customWidth="1"/>
    <col min="15105" max="15105" width="9.140625" style="2"/>
    <col min="15106" max="15106" width="47.140625" style="2" customWidth="1"/>
    <col min="15107" max="15107" width="12.7109375" style="2" customWidth="1"/>
    <col min="15108" max="15109" width="12.140625" style="2" customWidth="1"/>
    <col min="15110" max="15111" width="7" style="2" customWidth="1"/>
    <col min="15112" max="15112" width="16.140625" style="2" customWidth="1"/>
    <col min="15113" max="15359" width="9.140625" style="2"/>
    <col min="15360" max="15360" width="4.5703125" style="2" customWidth="1"/>
    <col min="15361" max="15361" width="9.140625" style="2"/>
    <col min="15362" max="15362" width="47.140625" style="2" customWidth="1"/>
    <col min="15363" max="15363" width="12.7109375" style="2" customWidth="1"/>
    <col min="15364" max="15365" width="12.140625" style="2" customWidth="1"/>
    <col min="15366" max="15367" width="7" style="2" customWidth="1"/>
    <col min="15368" max="15368" width="16.140625" style="2" customWidth="1"/>
    <col min="15369" max="15615" width="9.140625" style="2"/>
    <col min="15616" max="15616" width="4.5703125" style="2" customWidth="1"/>
    <col min="15617" max="15617" width="9.140625" style="2"/>
    <col min="15618" max="15618" width="47.140625" style="2" customWidth="1"/>
    <col min="15619" max="15619" width="12.7109375" style="2" customWidth="1"/>
    <col min="15620" max="15621" width="12.140625" style="2" customWidth="1"/>
    <col min="15622" max="15623" width="7" style="2" customWidth="1"/>
    <col min="15624" max="15624" width="16.140625" style="2" customWidth="1"/>
    <col min="15625" max="15871" width="9.140625" style="2"/>
    <col min="15872" max="15872" width="4.5703125" style="2" customWidth="1"/>
    <col min="15873" max="15873" width="9.140625" style="2"/>
    <col min="15874" max="15874" width="47.140625" style="2" customWidth="1"/>
    <col min="15875" max="15875" width="12.7109375" style="2" customWidth="1"/>
    <col min="15876" max="15877" width="12.140625" style="2" customWidth="1"/>
    <col min="15878" max="15879" width="7" style="2" customWidth="1"/>
    <col min="15880" max="15880" width="16.140625" style="2" customWidth="1"/>
    <col min="15881" max="16127" width="9.140625" style="2"/>
    <col min="16128" max="16128" width="4.5703125" style="2" customWidth="1"/>
    <col min="16129" max="16129" width="9.140625" style="2"/>
    <col min="16130" max="16130" width="47.140625" style="2" customWidth="1"/>
    <col min="16131" max="16131" width="12.7109375" style="2" customWidth="1"/>
    <col min="16132" max="16133" width="12.140625" style="2" customWidth="1"/>
    <col min="16134" max="16135" width="7" style="2" customWidth="1"/>
    <col min="16136" max="16136" width="16.140625" style="2" customWidth="1"/>
    <col min="16137" max="16384" width="9.140625" style="2"/>
  </cols>
  <sheetData>
    <row r="1" spans="1:7" x14ac:dyDescent="0.25">
      <c r="A1" s="1"/>
      <c r="B1" s="1"/>
      <c r="C1" s="1"/>
      <c r="D1" s="1"/>
      <c r="F1" s="1"/>
      <c r="G1" s="1" t="s">
        <v>55</v>
      </c>
    </row>
    <row r="2" spans="1:7" x14ac:dyDescent="0.25">
      <c r="A2" s="1"/>
      <c r="B2" s="1"/>
      <c r="C2" s="1"/>
      <c r="D2" s="1"/>
      <c r="E2" s="1"/>
      <c r="F2" s="1"/>
      <c r="G2" s="1"/>
    </row>
    <row r="3" spans="1:7" x14ac:dyDescent="0.25">
      <c r="A3" s="1"/>
      <c r="B3" s="1"/>
      <c r="C3" s="1"/>
      <c r="D3" s="1"/>
      <c r="E3" s="203" t="s">
        <v>519</v>
      </c>
      <c r="F3" s="203"/>
      <c r="G3" s="203"/>
    </row>
    <row r="6" spans="1:7" x14ac:dyDescent="0.25">
      <c r="A6" s="207" t="s">
        <v>43</v>
      </c>
      <c r="B6" s="207"/>
      <c r="C6" s="207"/>
      <c r="D6" s="207"/>
      <c r="E6" s="207"/>
      <c r="F6" s="207"/>
      <c r="G6" s="207"/>
    </row>
    <row r="7" spans="1:7" x14ac:dyDescent="0.25">
      <c r="A7" s="41"/>
      <c r="B7" s="41"/>
      <c r="C7" s="41"/>
      <c r="D7" s="41"/>
      <c r="E7" s="41"/>
      <c r="F7" s="41"/>
      <c r="G7" s="41"/>
    </row>
    <row r="8" spans="1:7" x14ac:dyDescent="0.25">
      <c r="A8" s="208" t="s">
        <v>44</v>
      </c>
      <c r="B8" s="208"/>
      <c r="C8" s="208"/>
      <c r="D8" s="208"/>
      <c r="E8" s="208"/>
      <c r="F8" s="208"/>
      <c r="G8" s="208"/>
    </row>
    <row r="9" spans="1:7" x14ac:dyDescent="0.25">
      <c r="A9" s="41"/>
      <c r="B9" s="41"/>
      <c r="C9" s="41"/>
      <c r="D9" s="41"/>
      <c r="E9" s="41"/>
      <c r="F9" s="41"/>
      <c r="G9" s="41"/>
    </row>
    <row r="10" spans="1:7" x14ac:dyDescent="0.25">
      <c r="A10" s="41"/>
      <c r="B10" s="41"/>
      <c r="C10" s="41"/>
      <c r="D10" s="41"/>
      <c r="E10" s="41"/>
      <c r="F10" s="41"/>
      <c r="G10" s="41"/>
    </row>
    <row r="11" spans="1:7" x14ac:dyDescent="0.25">
      <c r="A11" s="209" t="s">
        <v>3</v>
      </c>
      <c r="B11" s="209" t="s">
        <v>4</v>
      </c>
      <c r="C11" s="209"/>
      <c r="D11" s="209" t="s">
        <v>5</v>
      </c>
      <c r="E11" s="209" t="s">
        <v>6</v>
      </c>
      <c r="F11" s="209" t="s">
        <v>12</v>
      </c>
      <c r="G11" s="209" t="s">
        <v>7</v>
      </c>
    </row>
    <row r="12" spans="1:7" x14ac:dyDescent="0.25">
      <c r="A12" s="209"/>
      <c r="B12" s="209"/>
      <c r="C12" s="209"/>
      <c r="D12" s="209"/>
      <c r="E12" s="209"/>
      <c r="F12" s="209"/>
      <c r="G12" s="209"/>
    </row>
    <row r="13" spans="1:7" ht="90" customHeight="1" x14ac:dyDescent="0.25">
      <c r="A13" s="42">
        <v>1</v>
      </c>
      <c r="B13" s="211" t="s">
        <v>45</v>
      </c>
      <c r="C13" s="211"/>
      <c r="D13" s="43" t="s">
        <v>46</v>
      </c>
      <c r="E13" s="44">
        <v>12500</v>
      </c>
      <c r="F13" s="45">
        <f>E13*0.22</f>
        <v>2750</v>
      </c>
      <c r="G13" s="44">
        <f t="shared" ref="G13:G18" si="0">SUM(E13:F13)</f>
        <v>15250</v>
      </c>
    </row>
    <row r="14" spans="1:7" ht="90" customHeight="1" x14ac:dyDescent="0.25">
      <c r="A14" s="42">
        <v>2</v>
      </c>
      <c r="B14" s="211" t="s">
        <v>47</v>
      </c>
      <c r="C14" s="211"/>
      <c r="D14" s="43" t="s">
        <v>46</v>
      </c>
      <c r="E14" s="44">
        <v>21100</v>
      </c>
      <c r="F14" s="45">
        <f t="shared" ref="F14:F16" si="1">E14*0.22</f>
        <v>4642</v>
      </c>
      <c r="G14" s="44">
        <f t="shared" si="0"/>
        <v>25742</v>
      </c>
    </row>
    <row r="15" spans="1:7" ht="90" customHeight="1" x14ac:dyDescent="0.25">
      <c r="A15" s="42">
        <v>3</v>
      </c>
      <c r="B15" s="211" t="s">
        <v>48</v>
      </c>
      <c r="C15" s="211"/>
      <c r="D15" s="43" t="s">
        <v>46</v>
      </c>
      <c r="E15" s="44">
        <v>29500</v>
      </c>
      <c r="F15" s="45">
        <f t="shared" si="1"/>
        <v>6490</v>
      </c>
      <c r="G15" s="44">
        <f t="shared" si="0"/>
        <v>35990</v>
      </c>
    </row>
    <row r="16" spans="1:7" ht="90" customHeight="1" x14ac:dyDescent="0.25">
      <c r="A16" s="42">
        <v>4</v>
      </c>
      <c r="B16" s="211" t="s">
        <v>49</v>
      </c>
      <c r="C16" s="211"/>
      <c r="D16" s="43" t="s">
        <v>46</v>
      </c>
      <c r="E16" s="44">
        <v>37300</v>
      </c>
      <c r="F16" s="45">
        <f t="shared" si="1"/>
        <v>8206</v>
      </c>
      <c r="G16" s="44">
        <f t="shared" si="0"/>
        <v>45506</v>
      </c>
    </row>
    <row r="17" spans="1:7" ht="75" customHeight="1" x14ac:dyDescent="0.25">
      <c r="A17" s="42">
        <v>5</v>
      </c>
      <c r="B17" s="211" t="s">
        <v>50</v>
      </c>
      <c r="C17" s="211"/>
      <c r="D17" s="43" t="s">
        <v>51</v>
      </c>
      <c r="E17" s="44">
        <v>5500</v>
      </c>
      <c r="F17" s="45">
        <f>E17*0.22</f>
        <v>1210</v>
      </c>
      <c r="G17" s="44">
        <f t="shared" si="0"/>
        <v>6710</v>
      </c>
    </row>
    <row r="18" spans="1:7" ht="76.5" customHeight="1" x14ac:dyDescent="0.25">
      <c r="A18" s="42">
        <v>6</v>
      </c>
      <c r="B18" s="211" t="s">
        <v>52</v>
      </c>
      <c r="C18" s="211"/>
      <c r="D18" s="43" t="s">
        <v>53</v>
      </c>
      <c r="E18" s="44">
        <v>6550</v>
      </c>
      <c r="F18" s="45">
        <f>E18*0.22</f>
        <v>1441</v>
      </c>
      <c r="G18" s="44">
        <f t="shared" si="0"/>
        <v>7991</v>
      </c>
    </row>
    <row r="19" spans="1:7" s="46" customFormat="1" ht="98.1" customHeight="1" x14ac:dyDescent="0.2">
      <c r="A19" s="210" t="s">
        <v>54</v>
      </c>
      <c r="B19" s="210"/>
      <c r="C19" s="210"/>
      <c r="D19" s="210"/>
      <c r="E19" s="210"/>
      <c r="F19" s="210"/>
      <c r="G19" s="210"/>
    </row>
  </sheetData>
  <mergeCells count="16">
    <mergeCell ref="A19:G19"/>
    <mergeCell ref="B16:C16"/>
    <mergeCell ref="B17:C17"/>
    <mergeCell ref="B18:C18"/>
    <mergeCell ref="B13:C13"/>
    <mergeCell ref="B14:C14"/>
    <mergeCell ref="B15:C15"/>
    <mergeCell ref="E3:G3"/>
    <mergeCell ref="A6:G6"/>
    <mergeCell ref="A8:G8"/>
    <mergeCell ref="A11:A12"/>
    <mergeCell ref="B11:C12"/>
    <mergeCell ref="D11:D12"/>
    <mergeCell ref="E11:E12"/>
    <mergeCell ref="F11:F12"/>
    <mergeCell ref="G11:G12"/>
  </mergeCells>
  <pageMargins left="0.31496062992125984" right="0"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election activeCell="J12" sqref="J12"/>
    </sheetView>
  </sheetViews>
  <sheetFormatPr defaultRowHeight="15.75" x14ac:dyDescent="0.25"/>
  <cols>
    <col min="1" max="1" width="5" style="49" customWidth="1"/>
    <col min="2" max="2" width="45.28515625" style="49" customWidth="1"/>
    <col min="3" max="3" width="7" style="49" customWidth="1"/>
    <col min="4" max="5" width="13.7109375" style="49" customWidth="1"/>
    <col min="6" max="6" width="13.42578125" style="49" bestFit="1" customWidth="1"/>
    <col min="7" max="7" width="23.7109375" style="49" customWidth="1"/>
    <col min="8" max="8" width="19.42578125" style="49" customWidth="1"/>
    <col min="9" max="9" width="11.5703125" style="49" customWidth="1"/>
    <col min="10" max="255" width="9.140625" style="49"/>
    <col min="256" max="256" width="5" style="49" customWidth="1"/>
    <col min="257" max="257" width="45.28515625" style="49" customWidth="1"/>
    <col min="258" max="258" width="7" style="49" customWidth="1"/>
    <col min="259" max="259" width="13.42578125" style="49" customWidth="1"/>
    <col min="260" max="260" width="12.5703125" style="49" customWidth="1"/>
    <col min="261" max="261" width="13.42578125" style="49" bestFit="1" customWidth="1"/>
    <col min="262" max="262" width="5.42578125" style="49" customWidth="1"/>
    <col min="263" max="263" width="23.7109375" style="49" customWidth="1"/>
    <col min="264" max="264" width="19.42578125" style="49" customWidth="1"/>
    <col min="265" max="265" width="11.5703125" style="49" customWidth="1"/>
    <col min="266" max="511" width="9.140625" style="49"/>
    <col min="512" max="512" width="5" style="49" customWidth="1"/>
    <col min="513" max="513" width="45.28515625" style="49" customWidth="1"/>
    <col min="514" max="514" width="7" style="49" customWidth="1"/>
    <col min="515" max="515" width="13.42578125" style="49" customWidth="1"/>
    <col min="516" max="516" width="12.5703125" style="49" customWidth="1"/>
    <col min="517" max="517" width="13.42578125" style="49" bestFit="1" customWidth="1"/>
    <col min="518" max="518" width="5.42578125" style="49" customWidth="1"/>
    <col min="519" max="519" width="23.7109375" style="49" customWidth="1"/>
    <col min="520" max="520" width="19.42578125" style="49" customWidth="1"/>
    <col min="521" max="521" width="11.5703125" style="49" customWidth="1"/>
    <col min="522" max="767" width="9.140625" style="49"/>
    <col min="768" max="768" width="5" style="49" customWidth="1"/>
    <col min="769" max="769" width="45.28515625" style="49" customWidth="1"/>
    <col min="770" max="770" width="7" style="49" customWidth="1"/>
    <col min="771" max="771" width="13.42578125" style="49" customWidth="1"/>
    <col min="772" max="772" width="12.5703125" style="49" customWidth="1"/>
    <col min="773" max="773" width="13.42578125" style="49" bestFit="1" customWidth="1"/>
    <col min="774" max="774" width="5.42578125" style="49" customWidth="1"/>
    <col min="775" max="775" width="23.7109375" style="49" customWidth="1"/>
    <col min="776" max="776" width="19.42578125" style="49" customWidth="1"/>
    <col min="777" max="777" width="11.5703125" style="49" customWidth="1"/>
    <col min="778" max="1023" width="9.140625" style="49"/>
    <col min="1024" max="1024" width="5" style="49" customWidth="1"/>
    <col min="1025" max="1025" width="45.28515625" style="49" customWidth="1"/>
    <col min="1026" max="1026" width="7" style="49" customWidth="1"/>
    <col min="1027" max="1027" width="13.42578125" style="49" customWidth="1"/>
    <col min="1028" max="1028" width="12.5703125" style="49" customWidth="1"/>
    <col min="1029" max="1029" width="13.42578125" style="49" bestFit="1" customWidth="1"/>
    <col min="1030" max="1030" width="5.42578125" style="49" customWidth="1"/>
    <col min="1031" max="1031" width="23.7109375" style="49" customWidth="1"/>
    <col min="1032" max="1032" width="19.42578125" style="49" customWidth="1"/>
    <col min="1033" max="1033" width="11.5703125" style="49" customWidth="1"/>
    <col min="1034" max="1279" width="9.140625" style="49"/>
    <col min="1280" max="1280" width="5" style="49" customWidth="1"/>
    <col min="1281" max="1281" width="45.28515625" style="49" customWidth="1"/>
    <col min="1282" max="1282" width="7" style="49" customWidth="1"/>
    <col min="1283" max="1283" width="13.42578125" style="49" customWidth="1"/>
    <col min="1284" max="1284" width="12.5703125" style="49" customWidth="1"/>
    <col min="1285" max="1285" width="13.42578125" style="49" bestFit="1" customWidth="1"/>
    <col min="1286" max="1286" width="5.42578125" style="49" customWidth="1"/>
    <col min="1287" max="1287" width="23.7109375" style="49" customWidth="1"/>
    <col min="1288" max="1288" width="19.42578125" style="49" customWidth="1"/>
    <col min="1289" max="1289" width="11.5703125" style="49" customWidth="1"/>
    <col min="1290" max="1535" width="9.140625" style="49"/>
    <col min="1536" max="1536" width="5" style="49" customWidth="1"/>
    <col min="1537" max="1537" width="45.28515625" style="49" customWidth="1"/>
    <col min="1538" max="1538" width="7" style="49" customWidth="1"/>
    <col min="1539" max="1539" width="13.42578125" style="49" customWidth="1"/>
    <col min="1540" max="1540" width="12.5703125" style="49" customWidth="1"/>
    <col min="1541" max="1541" width="13.42578125" style="49" bestFit="1" customWidth="1"/>
    <col min="1542" max="1542" width="5.42578125" style="49" customWidth="1"/>
    <col min="1543" max="1543" width="23.7109375" style="49" customWidth="1"/>
    <col min="1544" max="1544" width="19.42578125" style="49" customWidth="1"/>
    <col min="1545" max="1545" width="11.5703125" style="49" customWidth="1"/>
    <col min="1546" max="1791" width="9.140625" style="49"/>
    <col min="1792" max="1792" width="5" style="49" customWidth="1"/>
    <col min="1793" max="1793" width="45.28515625" style="49" customWidth="1"/>
    <col min="1794" max="1794" width="7" style="49" customWidth="1"/>
    <col min="1795" max="1795" width="13.42578125" style="49" customWidth="1"/>
    <col min="1796" max="1796" width="12.5703125" style="49" customWidth="1"/>
    <col min="1797" max="1797" width="13.42578125" style="49" bestFit="1" customWidth="1"/>
    <col min="1798" max="1798" width="5.42578125" style="49" customWidth="1"/>
    <col min="1799" max="1799" width="23.7109375" style="49" customWidth="1"/>
    <col min="1800" max="1800" width="19.42578125" style="49" customWidth="1"/>
    <col min="1801" max="1801" width="11.5703125" style="49" customWidth="1"/>
    <col min="1802" max="2047" width="9.140625" style="49"/>
    <col min="2048" max="2048" width="5" style="49" customWidth="1"/>
    <col min="2049" max="2049" width="45.28515625" style="49" customWidth="1"/>
    <col min="2050" max="2050" width="7" style="49" customWidth="1"/>
    <col min="2051" max="2051" width="13.42578125" style="49" customWidth="1"/>
    <col min="2052" max="2052" width="12.5703125" style="49" customWidth="1"/>
    <col min="2053" max="2053" width="13.42578125" style="49" bestFit="1" customWidth="1"/>
    <col min="2054" max="2054" width="5.42578125" style="49" customWidth="1"/>
    <col min="2055" max="2055" width="23.7109375" style="49" customWidth="1"/>
    <col min="2056" max="2056" width="19.42578125" style="49" customWidth="1"/>
    <col min="2057" max="2057" width="11.5703125" style="49" customWidth="1"/>
    <col min="2058" max="2303" width="9.140625" style="49"/>
    <col min="2304" max="2304" width="5" style="49" customWidth="1"/>
    <col min="2305" max="2305" width="45.28515625" style="49" customWidth="1"/>
    <col min="2306" max="2306" width="7" style="49" customWidth="1"/>
    <col min="2307" max="2307" width="13.42578125" style="49" customWidth="1"/>
    <col min="2308" max="2308" width="12.5703125" style="49" customWidth="1"/>
    <col min="2309" max="2309" width="13.42578125" style="49" bestFit="1" customWidth="1"/>
    <col min="2310" max="2310" width="5.42578125" style="49" customWidth="1"/>
    <col min="2311" max="2311" width="23.7109375" style="49" customWidth="1"/>
    <col min="2312" max="2312" width="19.42578125" style="49" customWidth="1"/>
    <col min="2313" max="2313" width="11.5703125" style="49" customWidth="1"/>
    <col min="2314" max="2559" width="9.140625" style="49"/>
    <col min="2560" max="2560" width="5" style="49" customWidth="1"/>
    <col min="2561" max="2561" width="45.28515625" style="49" customWidth="1"/>
    <col min="2562" max="2562" width="7" style="49" customWidth="1"/>
    <col min="2563" max="2563" width="13.42578125" style="49" customWidth="1"/>
    <col min="2564" max="2564" width="12.5703125" style="49" customWidth="1"/>
    <col min="2565" max="2565" width="13.42578125" style="49" bestFit="1" customWidth="1"/>
    <col min="2566" max="2566" width="5.42578125" style="49" customWidth="1"/>
    <col min="2567" max="2567" width="23.7109375" style="49" customWidth="1"/>
    <col min="2568" max="2568" width="19.42578125" style="49" customWidth="1"/>
    <col min="2569" max="2569" width="11.5703125" style="49" customWidth="1"/>
    <col min="2570" max="2815" width="9.140625" style="49"/>
    <col min="2816" max="2816" width="5" style="49" customWidth="1"/>
    <col min="2817" max="2817" width="45.28515625" style="49" customWidth="1"/>
    <col min="2818" max="2818" width="7" style="49" customWidth="1"/>
    <col min="2819" max="2819" width="13.42578125" style="49" customWidth="1"/>
    <col min="2820" max="2820" width="12.5703125" style="49" customWidth="1"/>
    <col min="2821" max="2821" width="13.42578125" style="49" bestFit="1" customWidth="1"/>
    <col min="2822" max="2822" width="5.42578125" style="49" customWidth="1"/>
    <col min="2823" max="2823" width="23.7109375" style="49" customWidth="1"/>
    <col min="2824" max="2824" width="19.42578125" style="49" customWidth="1"/>
    <col min="2825" max="2825" width="11.5703125" style="49" customWidth="1"/>
    <col min="2826" max="3071" width="9.140625" style="49"/>
    <col min="3072" max="3072" width="5" style="49" customWidth="1"/>
    <col min="3073" max="3073" width="45.28515625" style="49" customWidth="1"/>
    <col min="3074" max="3074" width="7" style="49" customWidth="1"/>
    <col min="3075" max="3075" width="13.42578125" style="49" customWidth="1"/>
    <col min="3076" max="3076" width="12.5703125" style="49" customWidth="1"/>
    <col min="3077" max="3077" width="13.42578125" style="49" bestFit="1" customWidth="1"/>
    <col min="3078" max="3078" width="5.42578125" style="49" customWidth="1"/>
    <col min="3079" max="3079" width="23.7109375" style="49" customWidth="1"/>
    <col min="3080" max="3080" width="19.42578125" style="49" customWidth="1"/>
    <col min="3081" max="3081" width="11.5703125" style="49" customWidth="1"/>
    <col min="3082" max="3327" width="9.140625" style="49"/>
    <col min="3328" max="3328" width="5" style="49" customWidth="1"/>
    <col min="3329" max="3329" width="45.28515625" style="49" customWidth="1"/>
    <col min="3330" max="3330" width="7" style="49" customWidth="1"/>
    <col min="3331" max="3331" width="13.42578125" style="49" customWidth="1"/>
    <col min="3332" max="3332" width="12.5703125" style="49" customWidth="1"/>
    <col min="3333" max="3333" width="13.42578125" style="49" bestFit="1" customWidth="1"/>
    <col min="3334" max="3334" width="5.42578125" style="49" customWidth="1"/>
    <col min="3335" max="3335" width="23.7109375" style="49" customWidth="1"/>
    <col min="3336" max="3336" width="19.42578125" style="49" customWidth="1"/>
    <col min="3337" max="3337" width="11.5703125" style="49" customWidth="1"/>
    <col min="3338" max="3583" width="9.140625" style="49"/>
    <col min="3584" max="3584" width="5" style="49" customWidth="1"/>
    <col min="3585" max="3585" width="45.28515625" style="49" customWidth="1"/>
    <col min="3586" max="3586" width="7" style="49" customWidth="1"/>
    <col min="3587" max="3587" width="13.42578125" style="49" customWidth="1"/>
    <col min="3588" max="3588" width="12.5703125" style="49" customWidth="1"/>
    <col min="3589" max="3589" width="13.42578125" style="49" bestFit="1" customWidth="1"/>
    <col min="3590" max="3590" width="5.42578125" style="49" customWidth="1"/>
    <col min="3591" max="3591" width="23.7109375" style="49" customWidth="1"/>
    <col min="3592" max="3592" width="19.42578125" style="49" customWidth="1"/>
    <col min="3593" max="3593" width="11.5703125" style="49" customWidth="1"/>
    <col min="3594" max="3839" width="9.140625" style="49"/>
    <col min="3840" max="3840" width="5" style="49" customWidth="1"/>
    <col min="3841" max="3841" width="45.28515625" style="49" customWidth="1"/>
    <col min="3842" max="3842" width="7" style="49" customWidth="1"/>
    <col min="3843" max="3843" width="13.42578125" style="49" customWidth="1"/>
    <col min="3844" max="3844" width="12.5703125" style="49" customWidth="1"/>
    <col min="3845" max="3845" width="13.42578125" style="49" bestFit="1" customWidth="1"/>
    <col min="3846" max="3846" width="5.42578125" style="49" customWidth="1"/>
    <col min="3847" max="3847" width="23.7109375" style="49" customWidth="1"/>
    <col min="3848" max="3848" width="19.42578125" style="49" customWidth="1"/>
    <col min="3849" max="3849" width="11.5703125" style="49" customWidth="1"/>
    <col min="3850" max="4095" width="9.140625" style="49"/>
    <col min="4096" max="4096" width="5" style="49" customWidth="1"/>
    <col min="4097" max="4097" width="45.28515625" style="49" customWidth="1"/>
    <col min="4098" max="4098" width="7" style="49" customWidth="1"/>
    <col min="4099" max="4099" width="13.42578125" style="49" customWidth="1"/>
    <col min="4100" max="4100" width="12.5703125" style="49" customWidth="1"/>
    <col min="4101" max="4101" width="13.42578125" style="49" bestFit="1" customWidth="1"/>
    <col min="4102" max="4102" width="5.42578125" style="49" customWidth="1"/>
    <col min="4103" max="4103" width="23.7109375" style="49" customWidth="1"/>
    <col min="4104" max="4104" width="19.42578125" style="49" customWidth="1"/>
    <col min="4105" max="4105" width="11.5703125" style="49" customWidth="1"/>
    <col min="4106" max="4351" width="9.140625" style="49"/>
    <col min="4352" max="4352" width="5" style="49" customWidth="1"/>
    <col min="4353" max="4353" width="45.28515625" style="49" customWidth="1"/>
    <col min="4354" max="4354" width="7" style="49" customWidth="1"/>
    <col min="4355" max="4355" width="13.42578125" style="49" customWidth="1"/>
    <col min="4356" max="4356" width="12.5703125" style="49" customWidth="1"/>
    <col min="4357" max="4357" width="13.42578125" style="49" bestFit="1" customWidth="1"/>
    <col min="4358" max="4358" width="5.42578125" style="49" customWidth="1"/>
    <col min="4359" max="4359" width="23.7109375" style="49" customWidth="1"/>
    <col min="4360" max="4360" width="19.42578125" style="49" customWidth="1"/>
    <col min="4361" max="4361" width="11.5703125" style="49" customWidth="1"/>
    <col min="4362" max="4607" width="9.140625" style="49"/>
    <col min="4608" max="4608" width="5" style="49" customWidth="1"/>
    <col min="4609" max="4609" width="45.28515625" style="49" customWidth="1"/>
    <col min="4610" max="4610" width="7" style="49" customWidth="1"/>
    <col min="4611" max="4611" width="13.42578125" style="49" customWidth="1"/>
    <col min="4612" max="4612" width="12.5703125" style="49" customWidth="1"/>
    <col min="4613" max="4613" width="13.42578125" style="49" bestFit="1" customWidth="1"/>
    <col min="4614" max="4614" width="5.42578125" style="49" customWidth="1"/>
    <col min="4615" max="4615" width="23.7109375" style="49" customWidth="1"/>
    <col min="4616" max="4616" width="19.42578125" style="49" customWidth="1"/>
    <col min="4617" max="4617" width="11.5703125" style="49" customWidth="1"/>
    <col min="4618" max="4863" width="9.140625" style="49"/>
    <col min="4864" max="4864" width="5" style="49" customWidth="1"/>
    <col min="4865" max="4865" width="45.28515625" style="49" customWidth="1"/>
    <col min="4866" max="4866" width="7" style="49" customWidth="1"/>
    <col min="4867" max="4867" width="13.42578125" style="49" customWidth="1"/>
    <col min="4868" max="4868" width="12.5703125" style="49" customWidth="1"/>
    <col min="4869" max="4869" width="13.42578125" style="49" bestFit="1" customWidth="1"/>
    <col min="4870" max="4870" width="5.42578125" style="49" customWidth="1"/>
    <col min="4871" max="4871" width="23.7109375" style="49" customWidth="1"/>
    <col min="4872" max="4872" width="19.42578125" style="49" customWidth="1"/>
    <col min="4873" max="4873" width="11.5703125" style="49" customWidth="1"/>
    <col min="4874" max="5119" width="9.140625" style="49"/>
    <col min="5120" max="5120" width="5" style="49" customWidth="1"/>
    <col min="5121" max="5121" width="45.28515625" style="49" customWidth="1"/>
    <col min="5122" max="5122" width="7" style="49" customWidth="1"/>
    <col min="5123" max="5123" width="13.42578125" style="49" customWidth="1"/>
    <col min="5124" max="5124" width="12.5703125" style="49" customWidth="1"/>
    <col min="5125" max="5125" width="13.42578125" style="49" bestFit="1" customWidth="1"/>
    <col min="5126" max="5126" width="5.42578125" style="49" customWidth="1"/>
    <col min="5127" max="5127" width="23.7109375" style="49" customWidth="1"/>
    <col min="5128" max="5128" width="19.42578125" style="49" customWidth="1"/>
    <col min="5129" max="5129" width="11.5703125" style="49" customWidth="1"/>
    <col min="5130" max="5375" width="9.140625" style="49"/>
    <col min="5376" max="5376" width="5" style="49" customWidth="1"/>
    <col min="5377" max="5377" width="45.28515625" style="49" customWidth="1"/>
    <col min="5378" max="5378" width="7" style="49" customWidth="1"/>
    <col min="5379" max="5379" width="13.42578125" style="49" customWidth="1"/>
    <col min="5380" max="5380" width="12.5703125" style="49" customWidth="1"/>
    <col min="5381" max="5381" width="13.42578125" style="49" bestFit="1" customWidth="1"/>
    <col min="5382" max="5382" width="5.42578125" style="49" customWidth="1"/>
    <col min="5383" max="5383" width="23.7109375" style="49" customWidth="1"/>
    <col min="5384" max="5384" width="19.42578125" style="49" customWidth="1"/>
    <col min="5385" max="5385" width="11.5703125" style="49" customWidth="1"/>
    <col min="5386" max="5631" width="9.140625" style="49"/>
    <col min="5632" max="5632" width="5" style="49" customWidth="1"/>
    <col min="5633" max="5633" width="45.28515625" style="49" customWidth="1"/>
    <col min="5634" max="5634" width="7" style="49" customWidth="1"/>
    <col min="5635" max="5635" width="13.42578125" style="49" customWidth="1"/>
    <col min="5636" max="5636" width="12.5703125" style="49" customWidth="1"/>
    <col min="5637" max="5637" width="13.42578125" style="49" bestFit="1" customWidth="1"/>
    <col min="5638" max="5638" width="5.42578125" style="49" customWidth="1"/>
    <col min="5639" max="5639" width="23.7109375" style="49" customWidth="1"/>
    <col min="5640" max="5640" width="19.42578125" style="49" customWidth="1"/>
    <col min="5641" max="5641" width="11.5703125" style="49" customWidth="1"/>
    <col min="5642" max="5887" width="9.140625" style="49"/>
    <col min="5888" max="5888" width="5" style="49" customWidth="1"/>
    <col min="5889" max="5889" width="45.28515625" style="49" customWidth="1"/>
    <col min="5890" max="5890" width="7" style="49" customWidth="1"/>
    <col min="5891" max="5891" width="13.42578125" style="49" customWidth="1"/>
    <col min="5892" max="5892" width="12.5703125" style="49" customWidth="1"/>
    <col min="5893" max="5893" width="13.42578125" style="49" bestFit="1" customWidth="1"/>
    <col min="5894" max="5894" width="5.42578125" style="49" customWidth="1"/>
    <col min="5895" max="5895" width="23.7109375" style="49" customWidth="1"/>
    <col min="5896" max="5896" width="19.42578125" style="49" customWidth="1"/>
    <col min="5897" max="5897" width="11.5703125" style="49" customWidth="1"/>
    <col min="5898" max="6143" width="9.140625" style="49"/>
    <col min="6144" max="6144" width="5" style="49" customWidth="1"/>
    <col min="6145" max="6145" width="45.28515625" style="49" customWidth="1"/>
    <col min="6146" max="6146" width="7" style="49" customWidth="1"/>
    <col min="6147" max="6147" width="13.42578125" style="49" customWidth="1"/>
    <col min="6148" max="6148" width="12.5703125" style="49" customWidth="1"/>
    <col min="6149" max="6149" width="13.42578125" style="49" bestFit="1" customWidth="1"/>
    <col min="6150" max="6150" width="5.42578125" style="49" customWidth="1"/>
    <col min="6151" max="6151" width="23.7109375" style="49" customWidth="1"/>
    <col min="6152" max="6152" width="19.42578125" style="49" customWidth="1"/>
    <col min="6153" max="6153" width="11.5703125" style="49" customWidth="1"/>
    <col min="6154" max="6399" width="9.140625" style="49"/>
    <col min="6400" max="6400" width="5" style="49" customWidth="1"/>
    <col min="6401" max="6401" width="45.28515625" style="49" customWidth="1"/>
    <col min="6402" max="6402" width="7" style="49" customWidth="1"/>
    <col min="6403" max="6403" width="13.42578125" style="49" customWidth="1"/>
    <col min="6404" max="6404" width="12.5703125" style="49" customWidth="1"/>
    <col min="6405" max="6405" width="13.42578125" style="49" bestFit="1" customWidth="1"/>
    <col min="6406" max="6406" width="5.42578125" style="49" customWidth="1"/>
    <col min="6407" max="6407" width="23.7109375" style="49" customWidth="1"/>
    <col min="6408" max="6408" width="19.42578125" style="49" customWidth="1"/>
    <col min="6409" max="6409" width="11.5703125" style="49" customWidth="1"/>
    <col min="6410" max="6655" width="9.140625" style="49"/>
    <col min="6656" max="6656" width="5" style="49" customWidth="1"/>
    <col min="6657" max="6657" width="45.28515625" style="49" customWidth="1"/>
    <col min="6658" max="6658" width="7" style="49" customWidth="1"/>
    <col min="6659" max="6659" width="13.42578125" style="49" customWidth="1"/>
    <col min="6660" max="6660" width="12.5703125" style="49" customWidth="1"/>
    <col min="6661" max="6661" width="13.42578125" style="49" bestFit="1" customWidth="1"/>
    <col min="6662" max="6662" width="5.42578125" style="49" customWidth="1"/>
    <col min="6663" max="6663" width="23.7109375" style="49" customWidth="1"/>
    <col min="6664" max="6664" width="19.42578125" style="49" customWidth="1"/>
    <col min="6665" max="6665" width="11.5703125" style="49" customWidth="1"/>
    <col min="6666" max="6911" width="9.140625" style="49"/>
    <col min="6912" max="6912" width="5" style="49" customWidth="1"/>
    <col min="6913" max="6913" width="45.28515625" style="49" customWidth="1"/>
    <col min="6914" max="6914" width="7" style="49" customWidth="1"/>
    <col min="6915" max="6915" width="13.42578125" style="49" customWidth="1"/>
    <col min="6916" max="6916" width="12.5703125" style="49" customWidth="1"/>
    <col min="6917" max="6917" width="13.42578125" style="49" bestFit="1" customWidth="1"/>
    <col min="6918" max="6918" width="5.42578125" style="49" customWidth="1"/>
    <col min="6919" max="6919" width="23.7109375" style="49" customWidth="1"/>
    <col min="6920" max="6920" width="19.42578125" style="49" customWidth="1"/>
    <col min="6921" max="6921" width="11.5703125" style="49" customWidth="1"/>
    <col min="6922" max="7167" width="9.140625" style="49"/>
    <col min="7168" max="7168" width="5" style="49" customWidth="1"/>
    <col min="7169" max="7169" width="45.28515625" style="49" customWidth="1"/>
    <col min="7170" max="7170" width="7" style="49" customWidth="1"/>
    <col min="7171" max="7171" width="13.42578125" style="49" customWidth="1"/>
    <col min="7172" max="7172" width="12.5703125" style="49" customWidth="1"/>
    <col min="7173" max="7173" width="13.42578125" style="49" bestFit="1" customWidth="1"/>
    <col min="7174" max="7174" width="5.42578125" style="49" customWidth="1"/>
    <col min="7175" max="7175" width="23.7109375" style="49" customWidth="1"/>
    <col min="7176" max="7176" width="19.42578125" style="49" customWidth="1"/>
    <col min="7177" max="7177" width="11.5703125" style="49" customWidth="1"/>
    <col min="7178" max="7423" width="9.140625" style="49"/>
    <col min="7424" max="7424" width="5" style="49" customWidth="1"/>
    <col min="7425" max="7425" width="45.28515625" style="49" customWidth="1"/>
    <col min="7426" max="7426" width="7" style="49" customWidth="1"/>
    <col min="7427" max="7427" width="13.42578125" style="49" customWidth="1"/>
    <col min="7428" max="7428" width="12.5703125" style="49" customWidth="1"/>
    <col min="7429" max="7429" width="13.42578125" style="49" bestFit="1" customWidth="1"/>
    <col min="7430" max="7430" width="5.42578125" style="49" customWidth="1"/>
    <col min="7431" max="7431" width="23.7109375" style="49" customWidth="1"/>
    <col min="7432" max="7432" width="19.42578125" style="49" customWidth="1"/>
    <col min="7433" max="7433" width="11.5703125" style="49" customWidth="1"/>
    <col min="7434" max="7679" width="9.140625" style="49"/>
    <col min="7680" max="7680" width="5" style="49" customWidth="1"/>
    <col min="7681" max="7681" width="45.28515625" style="49" customWidth="1"/>
    <col min="7682" max="7682" width="7" style="49" customWidth="1"/>
    <col min="7683" max="7683" width="13.42578125" style="49" customWidth="1"/>
    <col min="7684" max="7684" width="12.5703125" style="49" customWidth="1"/>
    <col min="7685" max="7685" width="13.42578125" style="49" bestFit="1" customWidth="1"/>
    <col min="7686" max="7686" width="5.42578125" style="49" customWidth="1"/>
    <col min="7687" max="7687" width="23.7109375" style="49" customWidth="1"/>
    <col min="7688" max="7688" width="19.42578125" style="49" customWidth="1"/>
    <col min="7689" max="7689" width="11.5703125" style="49" customWidth="1"/>
    <col min="7690" max="7935" width="9.140625" style="49"/>
    <col min="7936" max="7936" width="5" style="49" customWidth="1"/>
    <col min="7937" max="7937" width="45.28515625" style="49" customWidth="1"/>
    <col min="7938" max="7938" width="7" style="49" customWidth="1"/>
    <col min="7939" max="7939" width="13.42578125" style="49" customWidth="1"/>
    <col min="7940" max="7940" width="12.5703125" style="49" customWidth="1"/>
    <col min="7941" max="7941" width="13.42578125" style="49" bestFit="1" customWidth="1"/>
    <col min="7942" max="7942" width="5.42578125" style="49" customWidth="1"/>
    <col min="7943" max="7943" width="23.7109375" style="49" customWidth="1"/>
    <col min="7944" max="7944" width="19.42578125" style="49" customWidth="1"/>
    <col min="7945" max="7945" width="11.5703125" style="49" customWidth="1"/>
    <col min="7946" max="8191" width="9.140625" style="49"/>
    <col min="8192" max="8192" width="5" style="49" customWidth="1"/>
    <col min="8193" max="8193" width="45.28515625" style="49" customWidth="1"/>
    <col min="8194" max="8194" width="7" style="49" customWidth="1"/>
    <col min="8195" max="8195" width="13.42578125" style="49" customWidth="1"/>
    <col min="8196" max="8196" width="12.5703125" style="49" customWidth="1"/>
    <col min="8197" max="8197" width="13.42578125" style="49" bestFit="1" customWidth="1"/>
    <col min="8198" max="8198" width="5.42578125" style="49" customWidth="1"/>
    <col min="8199" max="8199" width="23.7109375" style="49" customWidth="1"/>
    <col min="8200" max="8200" width="19.42578125" style="49" customWidth="1"/>
    <col min="8201" max="8201" width="11.5703125" style="49" customWidth="1"/>
    <col min="8202" max="8447" width="9.140625" style="49"/>
    <col min="8448" max="8448" width="5" style="49" customWidth="1"/>
    <col min="8449" max="8449" width="45.28515625" style="49" customWidth="1"/>
    <col min="8450" max="8450" width="7" style="49" customWidth="1"/>
    <col min="8451" max="8451" width="13.42578125" style="49" customWidth="1"/>
    <col min="8452" max="8452" width="12.5703125" style="49" customWidth="1"/>
    <col min="8453" max="8453" width="13.42578125" style="49" bestFit="1" customWidth="1"/>
    <col min="8454" max="8454" width="5.42578125" style="49" customWidth="1"/>
    <col min="8455" max="8455" width="23.7109375" style="49" customWidth="1"/>
    <col min="8456" max="8456" width="19.42578125" style="49" customWidth="1"/>
    <col min="8457" max="8457" width="11.5703125" style="49" customWidth="1"/>
    <col min="8458" max="8703" width="9.140625" style="49"/>
    <col min="8704" max="8704" width="5" style="49" customWidth="1"/>
    <col min="8705" max="8705" width="45.28515625" style="49" customWidth="1"/>
    <col min="8706" max="8706" width="7" style="49" customWidth="1"/>
    <col min="8707" max="8707" width="13.42578125" style="49" customWidth="1"/>
    <col min="8708" max="8708" width="12.5703125" style="49" customWidth="1"/>
    <col min="8709" max="8709" width="13.42578125" style="49" bestFit="1" customWidth="1"/>
    <col min="8710" max="8710" width="5.42578125" style="49" customWidth="1"/>
    <col min="8711" max="8711" width="23.7109375" style="49" customWidth="1"/>
    <col min="8712" max="8712" width="19.42578125" style="49" customWidth="1"/>
    <col min="8713" max="8713" width="11.5703125" style="49" customWidth="1"/>
    <col min="8714" max="8959" width="9.140625" style="49"/>
    <col min="8960" max="8960" width="5" style="49" customWidth="1"/>
    <col min="8961" max="8961" width="45.28515625" style="49" customWidth="1"/>
    <col min="8962" max="8962" width="7" style="49" customWidth="1"/>
    <col min="8963" max="8963" width="13.42578125" style="49" customWidth="1"/>
    <col min="8964" max="8964" width="12.5703125" style="49" customWidth="1"/>
    <col min="8965" max="8965" width="13.42578125" style="49" bestFit="1" customWidth="1"/>
    <col min="8966" max="8966" width="5.42578125" style="49" customWidth="1"/>
    <col min="8967" max="8967" width="23.7109375" style="49" customWidth="1"/>
    <col min="8968" max="8968" width="19.42578125" style="49" customWidth="1"/>
    <col min="8969" max="8969" width="11.5703125" style="49" customWidth="1"/>
    <col min="8970" max="9215" width="9.140625" style="49"/>
    <col min="9216" max="9216" width="5" style="49" customWidth="1"/>
    <col min="9217" max="9217" width="45.28515625" style="49" customWidth="1"/>
    <col min="9218" max="9218" width="7" style="49" customWidth="1"/>
    <col min="9219" max="9219" width="13.42578125" style="49" customWidth="1"/>
    <col min="9220" max="9220" width="12.5703125" style="49" customWidth="1"/>
    <col min="9221" max="9221" width="13.42578125" style="49" bestFit="1" customWidth="1"/>
    <col min="9222" max="9222" width="5.42578125" style="49" customWidth="1"/>
    <col min="9223" max="9223" width="23.7109375" style="49" customWidth="1"/>
    <col min="9224" max="9224" width="19.42578125" style="49" customWidth="1"/>
    <col min="9225" max="9225" width="11.5703125" style="49" customWidth="1"/>
    <col min="9226" max="9471" width="9.140625" style="49"/>
    <col min="9472" max="9472" width="5" style="49" customWidth="1"/>
    <col min="9473" max="9473" width="45.28515625" style="49" customWidth="1"/>
    <col min="9474" max="9474" width="7" style="49" customWidth="1"/>
    <col min="9475" max="9475" width="13.42578125" style="49" customWidth="1"/>
    <col min="9476" max="9476" width="12.5703125" style="49" customWidth="1"/>
    <col min="9477" max="9477" width="13.42578125" style="49" bestFit="1" customWidth="1"/>
    <col min="9478" max="9478" width="5.42578125" style="49" customWidth="1"/>
    <col min="9479" max="9479" width="23.7109375" style="49" customWidth="1"/>
    <col min="9480" max="9480" width="19.42578125" style="49" customWidth="1"/>
    <col min="9481" max="9481" width="11.5703125" style="49" customWidth="1"/>
    <col min="9482" max="9727" width="9.140625" style="49"/>
    <col min="9728" max="9728" width="5" style="49" customWidth="1"/>
    <col min="9729" max="9729" width="45.28515625" style="49" customWidth="1"/>
    <col min="9730" max="9730" width="7" style="49" customWidth="1"/>
    <col min="9731" max="9731" width="13.42578125" style="49" customWidth="1"/>
    <col min="9732" max="9732" width="12.5703125" style="49" customWidth="1"/>
    <col min="9733" max="9733" width="13.42578125" style="49" bestFit="1" customWidth="1"/>
    <col min="9734" max="9734" width="5.42578125" style="49" customWidth="1"/>
    <col min="9735" max="9735" width="23.7109375" style="49" customWidth="1"/>
    <col min="9736" max="9736" width="19.42578125" style="49" customWidth="1"/>
    <col min="9737" max="9737" width="11.5703125" style="49" customWidth="1"/>
    <col min="9738" max="9983" width="9.140625" style="49"/>
    <col min="9984" max="9984" width="5" style="49" customWidth="1"/>
    <col min="9985" max="9985" width="45.28515625" style="49" customWidth="1"/>
    <col min="9986" max="9986" width="7" style="49" customWidth="1"/>
    <col min="9987" max="9987" width="13.42578125" style="49" customWidth="1"/>
    <col min="9988" max="9988" width="12.5703125" style="49" customWidth="1"/>
    <col min="9989" max="9989" width="13.42578125" style="49" bestFit="1" customWidth="1"/>
    <col min="9990" max="9990" width="5.42578125" style="49" customWidth="1"/>
    <col min="9991" max="9991" width="23.7109375" style="49" customWidth="1"/>
    <col min="9992" max="9992" width="19.42578125" style="49" customWidth="1"/>
    <col min="9993" max="9993" width="11.5703125" style="49" customWidth="1"/>
    <col min="9994" max="10239" width="9.140625" style="49"/>
    <col min="10240" max="10240" width="5" style="49" customWidth="1"/>
    <col min="10241" max="10241" width="45.28515625" style="49" customWidth="1"/>
    <col min="10242" max="10242" width="7" style="49" customWidth="1"/>
    <col min="10243" max="10243" width="13.42578125" style="49" customWidth="1"/>
    <col min="10244" max="10244" width="12.5703125" style="49" customWidth="1"/>
    <col min="10245" max="10245" width="13.42578125" style="49" bestFit="1" customWidth="1"/>
    <col min="10246" max="10246" width="5.42578125" style="49" customWidth="1"/>
    <col min="10247" max="10247" width="23.7109375" style="49" customWidth="1"/>
    <col min="10248" max="10248" width="19.42578125" style="49" customWidth="1"/>
    <col min="10249" max="10249" width="11.5703125" style="49" customWidth="1"/>
    <col min="10250" max="10495" width="9.140625" style="49"/>
    <col min="10496" max="10496" width="5" style="49" customWidth="1"/>
    <col min="10497" max="10497" width="45.28515625" style="49" customWidth="1"/>
    <col min="10498" max="10498" width="7" style="49" customWidth="1"/>
    <col min="10499" max="10499" width="13.42578125" style="49" customWidth="1"/>
    <col min="10500" max="10500" width="12.5703125" style="49" customWidth="1"/>
    <col min="10501" max="10501" width="13.42578125" style="49" bestFit="1" customWidth="1"/>
    <col min="10502" max="10502" width="5.42578125" style="49" customWidth="1"/>
    <col min="10503" max="10503" width="23.7109375" style="49" customWidth="1"/>
    <col min="10504" max="10504" width="19.42578125" style="49" customWidth="1"/>
    <col min="10505" max="10505" width="11.5703125" style="49" customWidth="1"/>
    <col min="10506" max="10751" width="9.140625" style="49"/>
    <col min="10752" max="10752" width="5" style="49" customWidth="1"/>
    <col min="10753" max="10753" width="45.28515625" style="49" customWidth="1"/>
    <col min="10754" max="10754" width="7" style="49" customWidth="1"/>
    <col min="10755" max="10755" width="13.42578125" style="49" customWidth="1"/>
    <col min="10756" max="10756" width="12.5703125" style="49" customWidth="1"/>
    <col min="10757" max="10757" width="13.42578125" style="49" bestFit="1" customWidth="1"/>
    <col min="10758" max="10758" width="5.42578125" style="49" customWidth="1"/>
    <col min="10759" max="10759" width="23.7109375" style="49" customWidth="1"/>
    <col min="10760" max="10760" width="19.42578125" style="49" customWidth="1"/>
    <col min="10761" max="10761" width="11.5703125" style="49" customWidth="1"/>
    <col min="10762" max="11007" width="9.140625" style="49"/>
    <col min="11008" max="11008" width="5" style="49" customWidth="1"/>
    <col min="11009" max="11009" width="45.28515625" style="49" customWidth="1"/>
    <col min="11010" max="11010" width="7" style="49" customWidth="1"/>
    <col min="11011" max="11011" width="13.42578125" style="49" customWidth="1"/>
    <col min="11012" max="11012" width="12.5703125" style="49" customWidth="1"/>
    <col min="11013" max="11013" width="13.42578125" style="49" bestFit="1" customWidth="1"/>
    <col min="11014" max="11014" width="5.42578125" style="49" customWidth="1"/>
    <col min="11015" max="11015" width="23.7109375" style="49" customWidth="1"/>
    <col min="11016" max="11016" width="19.42578125" style="49" customWidth="1"/>
    <col min="11017" max="11017" width="11.5703125" style="49" customWidth="1"/>
    <col min="11018" max="11263" width="9.140625" style="49"/>
    <col min="11264" max="11264" width="5" style="49" customWidth="1"/>
    <col min="11265" max="11265" width="45.28515625" style="49" customWidth="1"/>
    <col min="11266" max="11266" width="7" style="49" customWidth="1"/>
    <col min="11267" max="11267" width="13.42578125" style="49" customWidth="1"/>
    <col min="11268" max="11268" width="12.5703125" style="49" customWidth="1"/>
    <col min="11269" max="11269" width="13.42578125" style="49" bestFit="1" customWidth="1"/>
    <col min="11270" max="11270" width="5.42578125" style="49" customWidth="1"/>
    <col min="11271" max="11271" width="23.7109375" style="49" customWidth="1"/>
    <col min="11272" max="11272" width="19.42578125" style="49" customWidth="1"/>
    <col min="11273" max="11273" width="11.5703125" style="49" customWidth="1"/>
    <col min="11274" max="11519" width="9.140625" style="49"/>
    <col min="11520" max="11520" width="5" style="49" customWidth="1"/>
    <col min="11521" max="11521" width="45.28515625" style="49" customWidth="1"/>
    <col min="11522" max="11522" width="7" style="49" customWidth="1"/>
    <col min="11523" max="11523" width="13.42578125" style="49" customWidth="1"/>
    <col min="11524" max="11524" width="12.5703125" style="49" customWidth="1"/>
    <col min="11525" max="11525" width="13.42578125" style="49" bestFit="1" customWidth="1"/>
    <col min="11526" max="11526" width="5.42578125" style="49" customWidth="1"/>
    <col min="11527" max="11527" width="23.7109375" style="49" customWidth="1"/>
    <col min="11528" max="11528" width="19.42578125" style="49" customWidth="1"/>
    <col min="11529" max="11529" width="11.5703125" style="49" customWidth="1"/>
    <col min="11530" max="11775" width="9.140625" style="49"/>
    <col min="11776" max="11776" width="5" style="49" customWidth="1"/>
    <col min="11777" max="11777" width="45.28515625" style="49" customWidth="1"/>
    <col min="11778" max="11778" width="7" style="49" customWidth="1"/>
    <col min="11779" max="11779" width="13.42578125" style="49" customWidth="1"/>
    <col min="11780" max="11780" width="12.5703125" style="49" customWidth="1"/>
    <col min="11781" max="11781" width="13.42578125" style="49" bestFit="1" customWidth="1"/>
    <col min="11782" max="11782" width="5.42578125" style="49" customWidth="1"/>
    <col min="11783" max="11783" width="23.7109375" style="49" customWidth="1"/>
    <col min="11784" max="11784" width="19.42578125" style="49" customWidth="1"/>
    <col min="11785" max="11785" width="11.5703125" style="49" customWidth="1"/>
    <col min="11786" max="12031" width="9.140625" style="49"/>
    <col min="12032" max="12032" width="5" style="49" customWidth="1"/>
    <col min="12033" max="12033" width="45.28515625" style="49" customWidth="1"/>
    <col min="12034" max="12034" width="7" style="49" customWidth="1"/>
    <col min="12035" max="12035" width="13.42578125" style="49" customWidth="1"/>
    <col min="12036" max="12036" width="12.5703125" style="49" customWidth="1"/>
    <col min="12037" max="12037" width="13.42578125" style="49" bestFit="1" customWidth="1"/>
    <col min="12038" max="12038" width="5.42578125" style="49" customWidth="1"/>
    <col min="12039" max="12039" width="23.7109375" style="49" customWidth="1"/>
    <col min="12040" max="12040" width="19.42578125" style="49" customWidth="1"/>
    <col min="12041" max="12041" width="11.5703125" style="49" customWidth="1"/>
    <col min="12042" max="12287" width="9.140625" style="49"/>
    <col min="12288" max="12288" width="5" style="49" customWidth="1"/>
    <col min="12289" max="12289" width="45.28515625" style="49" customWidth="1"/>
    <col min="12290" max="12290" width="7" style="49" customWidth="1"/>
    <col min="12291" max="12291" width="13.42578125" style="49" customWidth="1"/>
    <col min="12292" max="12292" width="12.5703125" style="49" customWidth="1"/>
    <col min="12293" max="12293" width="13.42578125" style="49" bestFit="1" customWidth="1"/>
    <col min="12294" max="12294" width="5.42578125" style="49" customWidth="1"/>
    <col min="12295" max="12295" width="23.7109375" style="49" customWidth="1"/>
    <col min="12296" max="12296" width="19.42578125" style="49" customWidth="1"/>
    <col min="12297" max="12297" width="11.5703125" style="49" customWidth="1"/>
    <col min="12298" max="12543" width="9.140625" style="49"/>
    <col min="12544" max="12544" width="5" style="49" customWidth="1"/>
    <col min="12545" max="12545" width="45.28515625" style="49" customWidth="1"/>
    <col min="12546" max="12546" width="7" style="49" customWidth="1"/>
    <col min="12547" max="12547" width="13.42578125" style="49" customWidth="1"/>
    <col min="12548" max="12548" width="12.5703125" style="49" customWidth="1"/>
    <col min="12549" max="12549" width="13.42578125" style="49" bestFit="1" customWidth="1"/>
    <col min="12550" max="12550" width="5.42578125" style="49" customWidth="1"/>
    <col min="12551" max="12551" width="23.7109375" style="49" customWidth="1"/>
    <col min="12552" max="12552" width="19.42578125" style="49" customWidth="1"/>
    <col min="12553" max="12553" width="11.5703125" style="49" customWidth="1"/>
    <col min="12554" max="12799" width="9.140625" style="49"/>
    <col min="12800" max="12800" width="5" style="49" customWidth="1"/>
    <col min="12801" max="12801" width="45.28515625" style="49" customWidth="1"/>
    <col min="12802" max="12802" width="7" style="49" customWidth="1"/>
    <col min="12803" max="12803" width="13.42578125" style="49" customWidth="1"/>
    <col min="12804" max="12804" width="12.5703125" style="49" customWidth="1"/>
    <col min="12805" max="12805" width="13.42578125" style="49" bestFit="1" customWidth="1"/>
    <col min="12806" max="12806" width="5.42578125" style="49" customWidth="1"/>
    <col min="12807" max="12807" width="23.7109375" style="49" customWidth="1"/>
    <col min="12808" max="12808" width="19.42578125" style="49" customWidth="1"/>
    <col min="12809" max="12809" width="11.5703125" style="49" customWidth="1"/>
    <col min="12810" max="13055" width="9.140625" style="49"/>
    <col min="13056" max="13056" width="5" style="49" customWidth="1"/>
    <col min="13057" max="13057" width="45.28515625" style="49" customWidth="1"/>
    <col min="13058" max="13058" width="7" style="49" customWidth="1"/>
    <col min="13059" max="13059" width="13.42578125" style="49" customWidth="1"/>
    <col min="13060" max="13060" width="12.5703125" style="49" customWidth="1"/>
    <col min="13061" max="13061" width="13.42578125" style="49" bestFit="1" customWidth="1"/>
    <col min="13062" max="13062" width="5.42578125" style="49" customWidth="1"/>
    <col min="13063" max="13063" width="23.7109375" style="49" customWidth="1"/>
    <col min="13064" max="13064" width="19.42578125" style="49" customWidth="1"/>
    <col min="13065" max="13065" width="11.5703125" style="49" customWidth="1"/>
    <col min="13066" max="13311" width="9.140625" style="49"/>
    <col min="13312" max="13312" width="5" style="49" customWidth="1"/>
    <col min="13313" max="13313" width="45.28515625" style="49" customWidth="1"/>
    <col min="13314" max="13314" width="7" style="49" customWidth="1"/>
    <col min="13315" max="13315" width="13.42578125" style="49" customWidth="1"/>
    <col min="13316" max="13316" width="12.5703125" style="49" customWidth="1"/>
    <col min="13317" max="13317" width="13.42578125" style="49" bestFit="1" customWidth="1"/>
    <col min="13318" max="13318" width="5.42578125" style="49" customWidth="1"/>
    <col min="13319" max="13319" width="23.7109375" style="49" customWidth="1"/>
    <col min="13320" max="13320" width="19.42578125" style="49" customWidth="1"/>
    <col min="13321" max="13321" width="11.5703125" style="49" customWidth="1"/>
    <col min="13322" max="13567" width="9.140625" style="49"/>
    <col min="13568" max="13568" width="5" style="49" customWidth="1"/>
    <col min="13569" max="13569" width="45.28515625" style="49" customWidth="1"/>
    <col min="13570" max="13570" width="7" style="49" customWidth="1"/>
    <col min="13571" max="13571" width="13.42578125" style="49" customWidth="1"/>
    <col min="13572" max="13572" width="12.5703125" style="49" customWidth="1"/>
    <col min="13573" max="13573" width="13.42578125" style="49" bestFit="1" customWidth="1"/>
    <col min="13574" max="13574" width="5.42578125" style="49" customWidth="1"/>
    <col min="13575" max="13575" width="23.7109375" style="49" customWidth="1"/>
    <col min="13576" max="13576" width="19.42578125" style="49" customWidth="1"/>
    <col min="13577" max="13577" width="11.5703125" style="49" customWidth="1"/>
    <col min="13578" max="13823" width="9.140625" style="49"/>
    <col min="13824" max="13824" width="5" style="49" customWidth="1"/>
    <col min="13825" max="13825" width="45.28515625" style="49" customWidth="1"/>
    <col min="13826" max="13826" width="7" style="49" customWidth="1"/>
    <col min="13827" max="13827" width="13.42578125" style="49" customWidth="1"/>
    <col min="13828" max="13828" width="12.5703125" style="49" customWidth="1"/>
    <col min="13829" max="13829" width="13.42578125" style="49" bestFit="1" customWidth="1"/>
    <col min="13830" max="13830" width="5.42578125" style="49" customWidth="1"/>
    <col min="13831" max="13831" width="23.7109375" style="49" customWidth="1"/>
    <col min="13832" max="13832" width="19.42578125" style="49" customWidth="1"/>
    <col min="13833" max="13833" width="11.5703125" style="49" customWidth="1"/>
    <col min="13834" max="14079" width="9.140625" style="49"/>
    <col min="14080" max="14080" width="5" style="49" customWidth="1"/>
    <col min="14081" max="14081" width="45.28515625" style="49" customWidth="1"/>
    <col min="14082" max="14082" width="7" style="49" customWidth="1"/>
    <col min="14083" max="14083" width="13.42578125" style="49" customWidth="1"/>
    <col min="14084" max="14084" width="12.5703125" style="49" customWidth="1"/>
    <col min="14085" max="14085" width="13.42578125" style="49" bestFit="1" customWidth="1"/>
    <col min="14086" max="14086" width="5.42578125" style="49" customWidth="1"/>
    <col min="14087" max="14087" width="23.7109375" style="49" customWidth="1"/>
    <col min="14088" max="14088" width="19.42578125" style="49" customWidth="1"/>
    <col min="14089" max="14089" width="11.5703125" style="49" customWidth="1"/>
    <col min="14090" max="14335" width="9.140625" style="49"/>
    <col min="14336" max="14336" width="5" style="49" customWidth="1"/>
    <col min="14337" max="14337" width="45.28515625" style="49" customWidth="1"/>
    <col min="14338" max="14338" width="7" style="49" customWidth="1"/>
    <col min="14339" max="14339" width="13.42578125" style="49" customWidth="1"/>
    <col min="14340" max="14340" width="12.5703125" style="49" customWidth="1"/>
    <col min="14341" max="14341" width="13.42578125" style="49" bestFit="1" customWidth="1"/>
    <col min="14342" max="14342" width="5.42578125" style="49" customWidth="1"/>
    <col min="14343" max="14343" width="23.7109375" style="49" customWidth="1"/>
    <col min="14344" max="14344" width="19.42578125" style="49" customWidth="1"/>
    <col min="14345" max="14345" width="11.5703125" style="49" customWidth="1"/>
    <col min="14346" max="14591" width="9.140625" style="49"/>
    <col min="14592" max="14592" width="5" style="49" customWidth="1"/>
    <col min="14593" max="14593" width="45.28515625" style="49" customWidth="1"/>
    <col min="14594" max="14594" width="7" style="49" customWidth="1"/>
    <col min="14595" max="14595" width="13.42578125" style="49" customWidth="1"/>
    <col min="14596" max="14596" width="12.5703125" style="49" customWidth="1"/>
    <col min="14597" max="14597" width="13.42578125" style="49" bestFit="1" customWidth="1"/>
    <col min="14598" max="14598" width="5.42578125" style="49" customWidth="1"/>
    <col min="14599" max="14599" width="23.7109375" style="49" customWidth="1"/>
    <col min="14600" max="14600" width="19.42578125" style="49" customWidth="1"/>
    <col min="14601" max="14601" width="11.5703125" style="49" customWidth="1"/>
    <col min="14602" max="14847" width="9.140625" style="49"/>
    <col min="14848" max="14848" width="5" style="49" customWidth="1"/>
    <col min="14849" max="14849" width="45.28515625" style="49" customWidth="1"/>
    <col min="14850" max="14850" width="7" style="49" customWidth="1"/>
    <col min="14851" max="14851" width="13.42578125" style="49" customWidth="1"/>
    <col min="14852" max="14852" width="12.5703125" style="49" customWidth="1"/>
    <col min="14853" max="14853" width="13.42578125" style="49" bestFit="1" customWidth="1"/>
    <col min="14854" max="14854" width="5.42578125" style="49" customWidth="1"/>
    <col min="14855" max="14855" width="23.7109375" style="49" customWidth="1"/>
    <col min="14856" max="14856" width="19.42578125" style="49" customWidth="1"/>
    <col min="14857" max="14857" width="11.5703125" style="49" customWidth="1"/>
    <col min="14858" max="15103" width="9.140625" style="49"/>
    <col min="15104" max="15104" width="5" style="49" customWidth="1"/>
    <col min="15105" max="15105" width="45.28515625" style="49" customWidth="1"/>
    <col min="15106" max="15106" width="7" style="49" customWidth="1"/>
    <col min="15107" max="15107" width="13.42578125" style="49" customWidth="1"/>
    <col min="15108" max="15108" width="12.5703125" style="49" customWidth="1"/>
    <col min="15109" max="15109" width="13.42578125" style="49" bestFit="1" customWidth="1"/>
    <col min="15110" max="15110" width="5.42578125" style="49" customWidth="1"/>
    <col min="15111" max="15111" width="23.7109375" style="49" customWidth="1"/>
    <col min="15112" max="15112" width="19.42578125" style="49" customWidth="1"/>
    <col min="15113" max="15113" width="11.5703125" style="49" customWidth="1"/>
    <col min="15114" max="15359" width="9.140625" style="49"/>
    <col min="15360" max="15360" width="5" style="49" customWidth="1"/>
    <col min="15361" max="15361" width="45.28515625" style="49" customWidth="1"/>
    <col min="15362" max="15362" width="7" style="49" customWidth="1"/>
    <col min="15363" max="15363" width="13.42578125" style="49" customWidth="1"/>
    <col min="15364" max="15364" width="12.5703125" style="49" customWidth="1"/>
    <col min="15365" max="15365" width="13.42578125" style="49" bestFit="1" customWidth="1"/>
    <col min="15366" max="15366" width="5.42578125" style="49" customWidth="1"/>
    <col min="15367" max="15367" width="23.7109375" style="49" customWidth="1"/>
    <col min="15368" max="15368" width="19.42578125" style="49" customWidth="1"/>
    <col min="15369" max="15369" width="11.5703125" style="49" customWidth="1"/>
    <col min="15370" max="15615" width="9.140625" style="49"/>
    <col min="15616" max="15616" width="5" style="49" customWidth="1"/>
    <col min="15617" max="15617" width="45.28515625" style="49" customWidth="1"/>
    <col min="15618" max="15618" width="7" style="49" customWidth="1"/>
    <col min="15619" max="15619" width="13.42578125" style="49" customWidth="1"/>
    <col min="15620" max="15620" width="12.5703125" style="49" customWidth="1"/>
    <col min="15621" max="15621" width="13.42578125" style="49" bestFit="1" customWidth="1"/>
    <col min="15622" max="15622" width="5.42578125" style="49" customWidth="1"/>
    <col min="15623" max="15623" width="23.7109375" style="49" customWidth="1"/>
    <col min="15624" max="15624" width="19.42578125" style="49" customWidth="1"/>
    <col min="15625" max="15625" width="11.5703125" style="49" customWidth="1"/>
    <col min="15626" max="15871" width="9.140625" style="49"/>
    <col min="15872" max="15872" width="5" style="49" customWidth="1"/>
    <col min="15873" max="15873" width="45.28515625" style="49" customWidth="1"/>
    <col min="15874" max="15874" width="7" style="49" customWidth="1"/>
    <col min="15875" max="15875" width="13.42578125" style="49" customWidth="1"/>
    <col min="15876" max="15876" width="12.5703125" style="49" customWidth="1"/>
    <col min="15877" max="15877" width="13.42578125" style="49" bestFit="1" customWidth="1"/>
    <col min="15878" max="15878" width="5.42578125" style="49" customWidth="1"/>
    <col min="15879" max="15879" width="23.7109375" style="49" customWidth="1"/>
    <col min="15880" max="15880" width="19.42578125" style="49" customWidth="1"/>
    <col min="15881" max="15881" width="11.5703125" style="49" customWidth="1"/>
    <col min="15882" max="16127" width="9.140625" style="49"/>
    <col min="16128" max="16128" width="5" style="49" customWidth="1"/>
    <col min="16129" max="16129" width="45.28515625" style="49" customWidth="1"/>
    <col min="16130" max="16130" width="7" style="49" customWidth="1"/>
    <col min="16131" max="16131" width="13.42578125" style="49" customWidth="1"/>
    <col min="16132" max="16132" width="12.5703125" style="49" customWidth="1"/>
    <col min="16133" max="16133" width="13.42578125" style="49" bestFit="1" customWidth="1"/>
    <col min="16134" max="16134" width="5.42578125" style="49" customWidth="1"/>
    <col min="16135" max="16135" width="23.7109375" style="49" customWidth="1"/>
    <col min="16136" max="16136" width="19.42578125" style="49" customWidth="1"/>
    <col min="16137" max="16137" width="11.5703125" style="49" customWidth="1"/>
    <col min="16138" max="16384" width="9.140625" style="49"/>
  </cols>
  <sheetData>
    <row r="1" spans="1:7" x14ac:dyDescent="0.25">
      <c r="A1" s="47"/>
      <c r="B1" s="48"/>
      <c r="C1" s="48"/>
      <c r="D1" s="193"/>
      <c r="E1" s="1"/>
      <c r="F1" s="1" t="s">
        <v>71</v>
      </c>
    </row>
    <row r="2" spans="1:7" x14ac:dyDescent="0.25">
      <c r="D2" s="191"/>
      <c r="E2" s="191"/>
      <c r="F2" s="191"/>
    </row>
    <row r="3" spans="1:7" x14ac:dyDescent="0.25">
      <c r="D3" s="203" t="s">
        <v>519</v>
      </c>
      <c r="E3" s="203"/>
      <c r="F3" s="203"/>
    </row>
    <row r="6" spans="1:7" x14ac:dyDescent="0.25">
      <c r="A6" s="213" t="s">
        <v>56</v>
      </c>
      <c r="B6" s="213"/>
      <c r="C6" s="213"/>
      <c r="D6" s="213"/>
      <c r="E6" s="213"/>
      <c r="F6" s="213"/>
    </row>
    <row r="7" spans="1:7" x14ac:dyDescent="0.25">
      <c r="A7" s="198" t="s">
        <v>57</v>
      </c>
      <c r="B7" s="198"/>
      <c r="C7" s="198"/>
      <c r="D7" s="198"/>
      <c r="E7" s="198"/>
      <c r="F7" s="198"/>
    </row>
    <row r="8" spans="1:7" x14ac:dyDescent="0.25">
      <c r="A8" s="50"/>
      <c r="B8" s="50"/>
      <c r="C8" s="50"/>
      <c r="D8" s="50"/>
      <c r="E8" s="50"/>
      <c r="F8" s="50"/>
    </row>
    <row r="9" spans="1:7" ht="17.100000000000001" customHeight="1" x14ac:dyDescent="0.25">
      <c r="A9" s="199" t="s">
        <v>3</v>
      </c>
      <c r="B9" s="214" t="s">
        <v>4</v>
      </c>
      <c r="C9" s="199" t="s">
        <v>58</v>
      </c>
      <c r="D9" s="214" t="s">
        <v>6</v>
      </c>
      <c r="E9" s="199" t="s">
        <v>72</v>
      </c>
      <c r="F9" s="205" t="s">
        <v>7</v>
      </c>
    </row>
    <row r="10" spans="1:7" ht="17.100000000000001" customHeight="1" x14ac:dyDescent="0.25">
      <c r="A10" s="199"/>
      <c r="B10" s="214"/>
      <c r="C10" s="199"/>
      <c r="D10" s="214"/>
      <c r="E10" s="199"/>
      <c r="F10" s="206"/>
    </row>
    <row r="11" spans="1:7" ht="47.25" x14ac:dyDescent="0.25">
      <c r="A11" s="51">
        <v>1</v>
      </c>
      <c r="B11" s="52" t="s">
        <v>59</v>
      </c>
      <c r="C11" s="53" t="s">
        <v>60</v>
      </c>
      <c r="D11" s="54">
        <v>7300</v>
      </c>
      <c r="E11" s="54">
        <f>D11*0.22</f>
        <v>1606</v>
      </c>
      <c r="F11" s="54">
        <f t="shared" ref="F11:F17" si="0">SUM(D11:E11)</f>
        <v>8906</v>
      </c>
    </row>
    <row r="12" spans="1:7" ht="47.25" x14ac:dyDescent="0.25">
      <c r="A12" s="51">
        <v>2</v>
      </c>
      <c r="B12" s="52" t="s">
        <v>61</v>
      </c>
      <c r="C12" s="53" t="s">
        <v>60</v>
      </c>
      <c r="D12" s="54">
        <v>7300</v>
      </c>
      <c r="E12" s="54">
        <f t="shared" ref="E12:E20" si="1">D12*0.22</f>
        <v>1606</v>
      </c>
      <c r="F12" s="54">
        <f t="shared" si="0"/>
        <v>8906</v>
      </c>
      <c r="G12" s="193"/>
    </row>
    <row r="13" spans="1:7" ht="47.25" x14ac:dyDescent="0.25">
      <c r="A13" s="51">
        <v>3</v>
      </c>
      <c r="B13" s="55" t="s">
        <v>62</v>
      </c>
      <c r="C13" s="51" t="s">
        <v>60</v>
      </c>
      <c r="D13" s="54">
        <v>8000</v>
      </c>
      <c r="E13" s="54">
        <f t="shared" si="1"/>
        <v>1760</v>
      </c>
      <c r="F13" s="54">
        <f t="shared" si="0"/>
        <v>9760</v>
      </c>
      <c r="G13" s="193"/>
    </row>
    <row r="14" spans="1:7" ht="47.25" x14ac:dyDescent="0.25">
      <c r="A14" s="51">
        <v>4</v>
      </c>
      <c r="B14" s="55" t="s">
        <v>63</v>
      </c>
      <c r="C14" s="51" t="s">
        <v>60</v>
      </c>
      <c r="D14" s="54">
        <v>8000</v>
      </c>
      <c r="E14" s="54">
        <f t="shared" si="1"/>
        <v>1760</v>
      </c>
      <c r="F14" s="54">
        <f t="shared" si="0"/>
        <v>9760</v>
      </c>
      <c r="G14" s="193"/>
    </row>
    <row r="15" spans="1:7" ht="47.25" x14ac:dyDescent="0.25">
      <c r="A15" s="42">
        <v>5</v>
      </c>
      <c r="B15" s="55" t="s">
        <v>64</v>
      </c>
      <c r="C15" s="56" t="s">
        <v>60</v>
      </c>
      <c r="D15" s="54">
        <v>7300</v>
      </c>
      <c r="E15" s="54">
        <f t="shared" si="1"/>
        <v>1606</v>
      </c>
      <c r="F15" s="54">
        <f t="shared" si="0"/>
        <v>8906</v>
      </c>
      <c r="G15" s="193"/>
    </row>
    <row r="16" spans="1:7" ht="47.25" x14ac:dyDescent="0.25">
      <c r="A16" s="42">
        <v>6</v>
      </c>
      <c r="B16" s="57" t="s">
        <v>65</v>
      </c>
      <c r="C16" s="51" t="s">
        <v>60</v>
      </c>
      <c r="D16" s="45">
        <v>51500</v>
      </c>
      <c r="E16" s="54">
        <f t="shared" si="1"/>
        <v>11330</v>
      </c>
      <c r="F16" s="54">
        <f t="shared" si="0"/>
        <v>62830</v>
      </c>
      <c r="G16" s="193"/>
    </row>
    <row r="17" spans="1:7" ht="31.5" x14ac:dyDescent="0.25">
      <c r="A17" s="42">
        <v>7</v>
      </c>
      <c r="B17" s="55" t="s">
        <v>66</v>
      </c>
      <c r="C17" s="51" t="s">
        <v>60</v>
      </c>
      <c r="D17" s="45">
        <v>14200</v>
      </c>
      <c r="E17" s="54">
        <f t="shared" si="1"/>
        <v>3124</v>
      </c>
      <c r="F17" s="45">
        <f t="shared" si="0"/>
        <v>17324</v>
      </c>
      <c r="G17" s="193"/>
    </row>
    <row r="18" spans="1:7" ht="31.5" x14ac:dyDescent="0.25">
      <c r="A18" s="51">
        <v>8</v>
      </c>
      <c r="B18" s="55" t="s">
        <v>67</v>
      </c>
      <c r="C18" s="51" t="s">
        <v>60</v>
      </c>
      <c r="D18" s="45">
        <v>7300</v>
      </c>
      <c r="E18" s="54">
        <f t="shared" si="1"/>
        <v>1606</v>
      </c>
      <c r="F18" s="45">
        <f>SUM(D18:E18)</f>
        <v>8906</v>
      </c>
      <c r="G18" s="193"/>
    </row>
    <row r="19" spans="1:7" ht="31.5" x14ac:dyDescent="0.25">
      <c r="A19" s="42">
        <v>9</v>
      </c>
      <c r="B19" s="55" t="s">
        <v>68</v>
      </c>
      <c r="C19" s="51" t="s">
        <v>60</v>
      </c>
      <c r="D19" s="45">
        <v>16700</v>
      </c>
      <c r="E19" s="54">
        <f t="shared" si="1"/>
        <v>3674</v>
      </c>
      <c r="F19" s="45">
        <f>SUM(D19:E19)</f>
        <v>20374</v>
      </c>
      <c r="G19" s="193"/>
    </row>
    <row r="20" spans="1:7" ht="31.5" x14ac:dyDescent="0.25">
      <c r="A20" s="51">
        <v>10</v>
      </c>
      <c r="B20" s="55" t="s">
        <v>69</v>
      </c>
      <c r="C20" s="51" t="s">
        <v>60</v>
      </c>
      <c r="D20" s="45">
        <v>16700</v>
      </c>
      <c r="E20" s="45">
        <f t="shared" si="1"/>
        <v>3674</v>
      </c>
      <c r="F20" s="45">
        <f>SUM(D20:E20)</f>
        <v>20374</v>
      </c>
      <c r="G20" s="193"/>
    </row>
    <row r="21" spans="1:7" s="46" customFormat="1" ht="12.75" x14ac:dyDescent="0.2">
      <c r="C21" s="58"/>
      <c r="D21" s="59"/>
      <c r="E21" s="59"/>
    </row>
    <row r="22" spans="1:7" x14ac:dyDescent="0.25">
      <c r="E22" s="47"/>
      <c r="F22" s="47"/>
    </row>
    <row r="23" spans="1:7" x14ac:dyDescent="0.25">
      <c r="A23" s="7" t="s">
        <v>70</v>
      </c>
      <c r="B23" s="58"/>
    </row>
    <row r="24" spans="1:7" x14ac:dyDescent="0.25">
      <c r="B24" s="212"/>
      <c r="C24" s="212"/>
    </row>
    <row r="25" spans="1:7" s="60" customFormat="1" x14ac:dyDescent="0.25">
      <c r="B25" s="212"/>
      <c r="C25" s="212"/>
    </row>
  </sheetData>
  <mergeCells count="11">
    <mergeCell ref="B24:C24"/>
    <mergeCell ref="B25:C25"/>
    <mergeCell ref="D3:F3"/>
    <mergeCell ref="A6:F6"/>
    <mergeCell ref="A7:F7"/>
    <mergeCell ref="A9:A10"/>
    <mergeCell ref="B9:B10"/>
    <mergeCell ref="C9:C10"/>
    <mergeCell ref="D9:D10"/>
    <mergeCell ref="E9:E10"/>
    <mergeCell ref="F9:F10"/>
  </mergeCells>
  <pageMargins left="0.51181102362204722" right="0.31496062992125984"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workbookViewId="0">
      <selection activeCell="N15" sqref="N15"/>
    </sheetView>
  </sheetViews>
  <sheetFormatPr defaultRowHeight="15.75" x14ac:dyDescent="0.25"/>
  <cols>
    <col min="1" max="1" width="4.5703125" style="2" customWidth="1"/>
    <col min="2" max="2" width="9.140625" style="2"/>
    <col min="3" max="3" width="42.5703125" style="2" customWidth="1"/>
    <col min="4" max="4" width="13.42578125" style="2" customWidth="1"/>
    <col min="5" max="5" width="13.140625" style="2" customWidth="1"/>
    <col min="6" max="6" width="13.85546875" style="2" customWidth="1"/>
    <col min="7" max="7" width="13.7109375" style="2" customWidth="1"/>
    <col min="8" max="8" width="6.28515625" style="2" customWidth="1"/>
    <col min="9" max="256" width="9.140625" style="2"/>
    <col min="257" max="257" width="4.5703125" style="2" customWidth="1"/>
    <col min="258" max="258" width="9.140625" style="2"/>
    <col min="259" max="259" width="42.5703125" style="2" customWidth="1"/>
    <col min="260" max="260" width="9.7109375" style="2" customWidth="1"/>
    <col min="261" max="261" width="13.140625" style="2" customWidth="1"/>
    <col min="262" max="262" width="13.85546875" style="2" customWidth="1"/>
    <col min="263" max="263" width="13.7109375" style="2" customWidth="1"/>
    <col min="264" max="264" width="6.28515625" style="2" customWidth="1"/>
    <col min="265" max="512" width="9.140625" style="2"/>
    <col min="513" max="513" width="4.5703125" style="2" customWidth="1"/>
    <col min="514" max="514" width="9.140625" style="2"/>
    <col min="515" max="515" width="42.5703125" style="2" customWidth="1"/>
    <col min="516" max="516" width="9.7109375" style="2" customWidth="1"/>
    <col min="517" max="517" width="13.140625" style="2" customWidth="1"/>
    <col min="518" max="518" width="13.85546875" style="2" customWidth="1"/>
    <col min="519" max="519" width="13.7109375" style="2" customWidth="1"/>
    <col min="520" max="520" width="6.28515625" style="2" customWidth="1"/>
    <col min="521" max="768" width="9.140625" style="2"/>
    <col min="769" max="769" width="4.5703125" style="2" customWidth="1"/>
    <col min="770" max="770" width="9.140625" style="2"/>
    <col min="771" max="771" width="42.5703125" style="2" customWidth="1"/>
    <col min="772" max="772" width="9.7109375" style="2" customWidth="1"/>
    <col min="773" max="773" width="13.140625" style="2" customWidth="1"/>
    <col min="774" max="774" width="13.85546875" style="2" customWidth="1"/>
    <col min="775" max="775" width="13.7109375" style="2" customWidth="1"/>
    <col min="776" max="776" width="6.28515625" style="2" customWidth="1"/>
    <col min="777" max="1024" width="9.140625" style="2"/>
    <col min="1025" max="1025" width="4.5703125" style="2" customWidth="1"/>
    <col min="1026" max="1026" width="9.140625" style="2"/>
    <col min="1027" max="1027" width="42.5703125" style="2" customWidth="1"/>
    <col min="1028" max="1028" width="9.7109375" style="2" customWidth="1"/>
    <col min="1029" max="1029" width="13.140625" style="2" customWidth="1"/>
    <col min="1030" max="1030" width="13.85546875" style="2" customWidth="1"/>
    <col min="1031" max="1031" width="13.7109375" style="2" customWidth="1"/>
    <col min="1032" max="1032" width="6.28515625" style="2" customWidth="1"/>
    <col min="1033" max="1280" width="9.140625" style="2"/>
    <col min="1281" max="1281" width="4.5703125" style="2" customWidth="1"/>
    <col min="1282" max="1282" width="9.140625" style="2"/>
    <col min="1283" max="1283" width="42.5703125" style="2" customWidth="1"/>
    <col min="1284" max="1284" width="9.7109375" style="2" customWidth="1"/>
    <col min="1285" max="1285" width="13.140625" style="2" customWidth="1"/>
    <col min="1286" max="1286" width="13.85546875" style="2" customWidth="1"/>
    <col min="1287" max="1287" width="13.7109375" style="2" customWidth="1"/>
    <col min="1288" max="1288" width="6.28515625" style="2" customWidth="1"/>
    <col min="1289" max="1536" width="9.140625" style="2"/>
    <col min="1537" max="1537" width="4.5703125" style="2" customWidth="1"/>
    <col min="1538" max="1538" width="9.140625" style="2"/>
    <col min="1539" max="1539" width="42.5703125" style="2" customWidth="1"/>
    <col min="1540" max="1540" width="9.7109375" style="2" customWidth="1"/>
    <col min="1541" max="1541" width="13.140625" style="2" customWidth="1"/>
    <col min="1542" max="1542" width="13.85546875" style="2" customWidth="1"/>
    <col min="1543" max="1543" width="13.7109375" style="2" customWidth="1"/>
    <col min="1544" max="1544" width="6.28515625" style="2" customWidth="1"/>
    <col min="1545" max="1792" width="9.140625" style="2"/>
    <col min="1793" max="1793" width="4.5703125" style="2" customWidth="1"/>
    <col min="1794" max="1794" width="9.140625" style="2"/>
    <col min="1795" max="1795" width="42.5703125" style="2" customWidth="1"/>
    <col min="1796" max="1796" width="9.7109375" style="2" customWidth="1"/>
    <col min="1797" max="1797" width="13.140625" style="2" customWidth="1"/>
    <col min="1798" max="1798" width="13.85546875" style="2" customWidth="1"/>
    <col min="1799" max="1799" width="13.7109375" style="2" customWidth="1"/>
    <col min="1800" max="1800" width="6.28515625" style="2" customWidth="1"/>
    <col min="1801" max="2048" width="9.140625" style="2"/>
    <col min="2049" max="2049" width="4.5703125" style="2" customWidth="1"/>
    <col min="2050" max="2050" width="9.140625" style="2"/>
    <col min="2051" max="2051" width="42.5703125" style="2" customWidth="1"/>
    <col min="2052" max="2052" width="9.7109375" style="2" customWidth="1"/>
    <col min="2053" max="2053" width="13.140625" style="2" customWidth="1"/>
    <col min="2054" max="2054" width="13.85546875" style="2" customWidth="1"/>
    <col min="2055" max="2055" width="13.7109375" style="2" customWidth="1"/>
    <col min="2056" max="2056" width="6.28515625" style="2" customWidth="1"/>
    <col min="2057" max="2304" width="9.140625" style="2"/>
    <col min="2305" max="2305" width="4.5703125" style="2" customWidth="1"/>
    <col min="2306" max="2306" width="9.140625" style="2"/>
    <col min="2307" max="2307" width="42.5703125" style="2" customWidth="1"/>
    <col min="2308" max="2308" width="9.7109375" style="2" customWidth="1"/>
    <col min="2309" max="2309" width="13.140625" style="2" customWidth="1"/>
    <col min="2310" max="2310" width="13.85546875" style="2" customWidth="1"/>
    <col min="2311" max="2311" width="13.7109375" style="2" customWidth="1"/>
    <col min="2312" max="2312" width="6.28515625" style="2" customWidth="1"/>
    <col min="2313" max="2560" width="9.140625" style="2"/>
    <col min="2561" max="2561" width="4.5703125" style="2" customWidth="1"/>
    <col min="2562" max="2562" width="9.140625" style="2"/>
    <col min="2563" max="2563" width="42.5703125" style="2" customWidth="1"/>
    <col min="2564" max="2564" width="9.7109375" style="2" customWidth="1"/>
    <col min="2565" max="2565" width="13.140625" style="2" customWidth="1"/>
    <col min="2566" max="2566" width="13.85546875" style="2" customWidth="1"/>
    <col min="2567" max="2567" width="13.7109375" style="2" customWidth="1"/>
    <col min="2568" max="2568" width="6.28515625" style="2" customWidth="1"/>
    <col min="2569" max="2816" width="9.140625" style="2"/>
    <col min="2817" max="2817" width="4.5703125" style="2" customWidth="1"/>
    <col min="2818" max="2818" width="9.140625" style="2"/>
    <col min="2819" max="2819" width="42.5703125" style="2" customWidth="1"/>
    <col min="2820" max="2820" width="9.7109375" style="2" customWidth="1"/>
    <col min="2821" max="2821" width="13.140625" style="2" customWidth="1"/>
    <col min="2822" max="2822" width="13.85546875" style="2" customWidth="1"/>
    <col min="2823" max="2823" width="13.7109375" style="2" customWidth="1"/>
    <col min="2824" max="2824" width="6.28515625" style="2" customWidth="1"/>
    <col min="2825" max="3072" width="9.140625" style="2"/>
    <col min="3073" max="3073" width="4.5703125" style="2" customWidth="1"/>
    <col min="3074" max="3074" width="9.140625" style="2"/>
    <col min="3075" max="3075" width="42.5703125" style="2" customWidth="1"/>
    <col min="3076" max="3076" width="9.7109375" style="2" customWidth="1"/>
    <col min="3077" max="3077" width="13.140625" style="2" customWidth="1"/>
    <col min="3078" max="3078" width="13.85546875" style="2" customWidth="1"/>
    <col min="3079" max="3079" width="13.7109375" style="2" customWidth="1"/>
    <col min="3080" max="3080" width="6.28515625" style="2" customWidth="1"/>
    <col min="3081" max="3328" width="9.140625" style="2"/>
    <col min="3329" max="3329" width="4.5703125" style="2" customWidth="1"/>
    <col min="3330" max="3330" width="9.140625" style="2"/>
    <col min="3331" max="3331" width="42.5703125" style="2" customWidth="1"/>
    <col min="3332" max="3332" width="9.7109375" style="2" customWidth="1"/>
    <col min="3333" max="3333" width="13.140625" style="2" customWidth="1"/>
    <col min="3334" max="3334" width="13.85546875" style="2" customWidth="1"/>
    <col min="3335" max="3335" width="13.7109375" style="2" customWidth="1"/>
    <col min="3336" max="3336" width="6.28515625" style="2" customWidth="1"/>
    <col min="3337" max="3584" width="9.140625" style="2"/>
    <col min="3585" max="3585" width="4.5703125" style="2" customWidth="1"/>
    <col min="3586" max="3586" width="9.140625" style="2"/>
    <col min="3587" max="3587" width="42.5703125" style="2" customWidth="1"/>
    <col min="3588" max="3588" width="9.7109375" style="2" customWidth="1"/>
    <col min="3589" max="3589" width="13.140625" style="2" customWidth="1"/>
    <col min="3590" max="3590" width="13.85546875" style="2" customWidth="1"/>
    <col min="3591" max="3591" width="13.7109375" style="2" customWidth="1"/>
    <col min="3592" max="3592" width="6.28515625" style="2" customWidth="1"/>
    <col min="3593" max="3840" width="9.140625" style="2"/>
    <col min="3841" max="3841" width="4.5703125" style="2" customWidth="1"/>
    <col min="3842" max="3842" width="9.140625" style="2"/>
    <col min="3843" max="3843" width="42.5703125" style="2" customWidth="1"/>
    <col min="3844" max="3844" width="9.7109375" style="2" customWidth="1"/>
    <col min="3845" max="3845" width="13.140625" style="2" customWidth="1"/>
    <col min="3846" max="3846" width="13.85546875" style="2" customWidth="1"/>
    <col min="3847" max="3847" width="13.7109375" style="2" customWidth="1"/>
    <col min="3848" max="3848" width="6.28515625" style="2" customWidth="1"/>
    <col min="3849" max="4096" width="9.140625" style="2"/>
    <col min="4097" max="4097" width="4.5703125" style="2" customWidth="1"/>
    <col min="4098" max="4098" width="9.140625" style="2"/>
    <col min="4099" max="4099" width="42.5703125" style="2" customWidth="1"/>
    <col min="4100" max="4100" width="9.7109375" style="2" customWidth="1"/>
    <col min="4101" max="4101" width="13.140625" style="2" customWidth="1"/>
    <col min="4102" max="4102" width="13.85546875" style="2" customWidth="1"/>
    <col min="4103" max="4103" width="13.7109375" style="2" customWidth="1"/>
    <col min="4104" max="4104" width="6.28515625" style="2" customWidth="1"/>
    <col min="4105" max="4352" width="9.140625" style="2"/>
    <col min="4353" max="4353" width="4.5703125" style="2" customWidth="1"/>
    <col min="4354" max="4354" width="9.140625" style="2"/>
    <col min="4355" max="4355" width="42.5703125" style="2" customWidth="1"/>
    <col min="4356" max="4356" width="9.7109375" style="2" customWidth="1"/>
    <col min="4357" max="4357" width="13.140625" style="2" customWidth="1"/>
    <col min="4358" max="4358" width="13.85546875" style="2" customWidth="1"/>
    <col min="4359" max="4359" width="13.7109375" style="2" customWidth="1"/>
    <col min="4360" max="4360" width="6.28515625" style="2" customWidth="1"/>
    <col min="4361" max="4608" width="9.140625" style="2"/>
    <col min="4609" max="4609" width="4.5703125" style="2" customWidth="1"/>
    <col min="4610" max="4610" width="9.140625" style="2"/>
    <col min="4611" max="4611" width="42.5703125" style="2" customWidth="1"/>
    <col min="4612" max="4612" width="9.7109375" style="2" customWidth="1"/>
    <col min="4613" max="4613" width="13.140625" style="2" customWidth="1"/>
    <col min="4614" max="4614" width="13.85546875" style="2" customWidth="1"/>
    <col min="4615" max="4615" width="13.7109375" style="2" customWidth="1"/>
    <col min="4616" max="4616" width="6.28515625" style="2" customWidth="1"/>
    <col min="4617" max="4864" width="9.140625" style="2"/>
    <col min="4865" max="4865" width="4.5703125" style="2" customWidth="1"/>
    <col min="4866" max="4866" width="9.140625" style="2"/>
    <col min="4867" max="4867" width="42.5703125" style="2" customWidth="1"/>
    <col min="4868" max="4868" width="9.7109375" style="2" customWidth="1"/>
    <col min="4869" max="4869" width="13.140625" style="2" customWidth="1"/>
    <col min="4870" max="4870" width="13.85546875" style="2" customWidth="1"/>
    <col min="4871" max="4871" width="13.7109375" style="2" customWidth="1"/>
    <col min="4872" max="4872" width="6.28515625" style="2" customWidth="1"/>
    <col min="4873" max="5120" width="9.140625" style="2"/>
    <col min="5121" max="5121" width="4.5703125" style="2" customWidth="1"/>
    <col min="5122" max="5122" width="9.140625" style="2"/>
    <col min="5123" max="5123" width="42.5703125" style="2" customWidth="1"/>
    <col min="5124" max="5124" width="9.7109375" style="2" customWidth="1"/>
    <col min="5125" max="5125" width="13.140625" style="2" customWidth="1"/>
    <col min="5126" max="5126" width="13.85546875" style="2" customWidth="1"/>
    <col min="5127" max="5127" width="13.7109375" style="2" customWidth="1"/>
    <col min="5128" max="5128" width="6.28515625" style="2" customWidth="1"/>
    <col min="5129" max="5376" width="9.140625" style="2"/>
    <col min="5377" max="5377" width="4.5703125" style="2" customWidth="1"/>
    <col min="5378" max="5378" width="9.140625" style="2"/>
    <col min="5379" max="5379" width="42.5703125" style="2" customWidth="1"/>
    <col min="5380" max="5380" width="9.7109375" style="2" customWidth="1"/>
    <col min="5381" max="5381" width="13.140625" style="2" customWidth="1"/>
    <col min="5382" max="5382" width="13.85546875" style="2" customWidth="1"/>
    <col min="5383" max="5383" width="13.7109375" style="2" customWidth="1"/>
    <col min="5384" max="5384" width="6.28515625" style="2" customWidth="1"/>
    <col min="5385" max="5632" width="9.140625" style="2"/>
    <col min="5633" max="5633" width="4.5703125" style="2" customWidth="1"/>
    <col min="5634" max="5634" width="9.140625" style="2"/>
    <col min="5635" max="5635" width="42.5703125" style="2" customWidth="1"/>
    <col min="5636" max="5636" width="9.7109375" style="2" customWidth="1"/>
    <col min="5637" max="5637" width="13.140625" style="2" customWidth="1"/>
    <col min="5638" max="5638" width="13.85546875" style="2" customWidth="1"/>
    <col min="5639" max="5639" width="13.7109375" style="2" customWidth="1"/>
    <col min="5640" max="5640" width="6.28515625" style="2" customWidth="1"/>
    <col min="5641" max="5888" width="9.140625" style="2"/>
    <col min="5889" max="5889" width="4.5703125" style="2" customWidth="1"/>
    <col min="5890" max="5890" width="9.140625" style="2"/>
    <col min="5891" max="5891" width="42.5703125" style="2" customWidth="1"/>
    <col min="5892" max="5892" width="9.7109375" style="2" customWidth="1"/>
    <col min="5893" max="5893" width="13.140625" style="2" customWidth="1"/>
    <col min="5894" max="5894" width="13.85546875" style="2" customWidth="1"/>
    <col min="5895" max="5895" width="13.7109375" style="2" customWidth="1"/>
    <col min="5896" max="5896" width="6.28515625" style="2" customWidth="1"/>
    <col min="5897" max="6144" width="9.140625" style="2"/>
    <col min="6145" max="6145" width="4.5703125" style="2" customWidth="1"/>
    <col min="6146" max="6146" width="9.140625" style="2"/>
    <col min="6147" max="6147" width="42.5703125" style="2" customWidth="1"/>
    <col min="6148" max="6148" width="9.7109375" style="2" customWidth="1"/>
    <col min="6149" max="6149" width="13.140625" style="2" customWidth="1"/>
    <col min="6150" max="6150" width="13.85546875" style="2" customWidth="1"/>
    <col min="6151" max="6151" width="13.7109375" style="2" customWidth="1"/>
    <col min="6152" max="6152" width="6.28515625" style="2" customWidth="1"/>
    <col min="6153" max="6400" width="9.140625" style="2"/>
    <col min="6401" max="6401" width="4.5703125" style="2" customWidth="1"/>
    <col min="6402" max="6402" width="9.140625" style="2"/>
    <col min="6403" max="6403" width="42.5703125" style="2" customWidth="1"/>
    <col min="6404" max="6404" width="9.7109375" style="2" customWidth="1"/>
    <col min="6405" max="6405" width="13.140625" style="2" customWidth="1"/>
    <col min="6406" max="6406" width="13.85546875" style="2" customWidth="1"/>
    <col min="6407" max="6407" width="13.7109375" style="2" customWidth="1"/>
    <col min="6408" max="6408" width="6.28515625" style="2" customWidth="1"/>
    <col min="6409" max="6656" width="9.140625" style="2"/>
    <col min="6657" max="6657" width="4.5703125" style="2" customWidth="1"/>
    <col min="6658" max="6658" width="9.140625" style="2"/>
    <col min="6659" max="6659" width="42.5703125" style="2" customWidth="1"/>
    <col min="6660" max="6660" width="9.7109375" style="2" customWidth="1"/>
    <col min="6661" max="6661" width="13.140625" style="2" customWidth="1"/>
    <col min="6662" max="6662" width="13.85546875" style="2" customWidth="1"/>
    <col min="6663" max="6663" width="13.7109375" style="2" customWidth="1"/>
    <col min="6664" max="6664" width="6.28515625" style="2" customWidth="1"/>
    <col min="6665" max="6912" width="9.140625" style="2"/>
    <col min="6913" max="6913" width="4.5703125" style="2" customWidth="1"/>
    <col min="6914" max="6914" width="9.140625" style="2"/>
    <col min="6915" max="6915" width="42.5703125" style="2" customWidth="1"/>
    <col min="6916" max="6916" width="9.7109375" style="2" customWidth="1"/>
    <col min="6917" max="6917" width="13.140625" style="2" customWidth="1"/>
    <col min="6918" max="6918" width="13.85546875" style="2" customWidth="1"/>
    <col min="6919" max="6919" width="13.7109375" style="2" customWidth="1"/>
    <col min="6920" max="6920" width="6.28515625" style="2" customWidth="1"/>
    <col min="6921" max="7168" width="9.140625" style="2"/>
    <col min="7169" max="7169" width="4.5703125" style="2" customWidth="1"/>
    <col min="7170" max="7170" width="9.140625" style="2"/>
    <col min="7171" max="7171" width="42.5703125" style="2" customWidth="1"/>
    <col min="7172" max="7172" width="9.7109375" style="2" customWidth="1"/>
    <col min="7173" max="7173" width="13.140625" style="2" customWidth="1"/>
    <col min="7174" max="7174" width="13.85546875" style="2" customWidth="1"/>
    <col min="7175" max="7175" width="13.7109375" style="2" customWidth="1"/>
    <col min="7176" max="7176" width="6.28515625" style="2" customWidth="1"/>
    <col min="7177" max="7424" width="9.140625" style="2"/>
    <col min="7425" max="7425" width="4.5703125" style="2" customWidth="1"/>
    <col min="7426" max="7426" width="9.140625" style="2"/>
    <col min="7427" max="7427" width="42.5703125" style="2" customWidth="1"/>
    <col min="7428" max="7428" width="9.7109375" style="2" customWidth="1"/>
    <col min="7429" max="7429" width="13.140625" style="2" customWidth="1"/>
    <col min="7430" max="7430" width="13.85546875" style="2" customWidth="1"/>
    <col min="7431" max="7431" width="13.7109375" style="2" customWidth="1"/>
    <col min="7432" max="7432" width="6.28515625" style="2" customWidth="1"/>
    <col min="7433" max="7680" width="9.140625" style="2"/>
    <col min="7681" max="7681" width="4.5703125" style="2" customWidth="1"/>
    <col min="7682" max="7682" width="9.140625" style="2"/>
    <col min="7683" max="7683" width="42.5703125" style="2" customWidth="1"/>
    <col min="7684" max="7684" width="9.7109375" style="2" customWidth="1"/>
    <col min="7685" max="7685" width="13.140625" style="2" customWidth="1"/>
    <col min="7686" max="7686" width="13.85546875" style="2" customWidth="1"/>
    <col min="7687" max="7687" width="13.7109375" style="2" customWidth="1"/>
    <col min="7688" max="7688" width="6.28515625" style="2" customWidth="1"/>
    <col min="7689" max="7936" width="9.140625" style="2"/>
    <col min="7937" max="7937" width="4.5703125" style="2" customWidth="1"/>
    <col min="7938" max="7938" width="9.140625" style="2"/>
    <col min="7939" max="7939" width="42.5703125" style="2" customWidth="1"/>
    <col min="7940" max="7940" width="9.7109375" style="2" customWidth="1"/>
    <col min="7941" max="7941" width="13.140625" style="2" customWidth="1"/>
    <col min="7942" max="7942" width="13.85546875" style="2" customWidth="1"/>
    <col min="7943" max="7943" width="13.7109375" style="2" customWidth="1"/>
    <col min="7944" max="7944" width="6.28515625" style="2" customWidth="1"/>
    <col min="7945" max="8192" width="9.140625" style="2"/>
    <col min="8193" max="8193" width="4.5703125" style="2" customWidth="1"/>
    <col min="8194" max="8194" width="9.140625" style="2"/>
    <col min="8195" max="8195" width="42.5703125" style="2" customWidth="1"/>
    <col min="8196" max="8196" width="9.7109375" style="2" customWidth="1"/>
    <col min="8197" max="8197" width="13.140625" style="2" customWidth="1"/>
    <col min="8198" max="8198" width="13.85546875" style="2" customWidth="1"/>
    <col min="8199" max="8199" width="13.7109375" style="2" customWidth="1"/>
    <col min="8200" max="8200" width="6.28515625" style="2" customWidth="1"/>
    <col min="8201" max="8448" width="9.140625" style="2"/>
    <col min="8449" max="8449" width="4.5703125" style="2" customWidth="1"/>
    <col min="8450" max="8450" width="9.140625" style="2"/>
    <col min="8451" max="8451" width="42.5703125" style="2" customWidth="1"/>
    <col min="8452" max="8452" width="9.7109375" style="2" customWidth="1"/>
    <col min="8453" max="8453" width="13.140625" style="2" customWidth="1"/>
    <col min="8454" max="8454" width="13.85546875" style="2" customWidth="1"/>
    <col min="8455" max="8455" width="13.7109375" style="2" customWidth="1"/>
    <col min="8456" max="8456" width="6.28515625" style="2" customWidth="1"/>
    <col min="8457" max="8704" width="9.140625" style="2"/>
    <col min="8705" max="8705" width="4.5703125" style="2" customWidth="1"/>
    <col min="8706" max="8706" width="9.140625" style="2"/>
    <col min="8707" max="8707" width="42.5703125" style="2" customWidth="1"/>
    <col min="8708" max="8708" width="9.7109375" style="2" customWidth="1"/>
    <col min="8709" max="8709" width="13.140625" style="2" customWidth="1"/>
    <col min="8710" max="8710" width="13.85546875" style="2" customWidth="1"/>
    <col min="8711" max="8711" width="13.7109375" style="2" customWidth="1"/>
    <col min="8712" max="8712" width="6.28515625" style="2" customWidth="1"/>
    <col min="8713" max="8960" width="9.140625" style="2"/>
    <col min="8961" max="8961" width="4.5703125" style="2" customWidth="1"/>
    <col min="8962" max="8962" width="9.140625" style="2"/>
    <col min="8963" max="8963" width="42.5703125" style="2" customWidth="1"/>
    <col min="8964" max="8964" width="9.7109375" style="2" customWidth="1"/>
    <col min="8965" max="8965" width="13.140625" style="2" customWidth="1"/>
    <col min="8966" max="8966" width="13.85546875" style="2" customWidth="1"/>
    <col min="8967" max="8967" width="13.7109375" style="2" customWidth="1"/>
    <col min="8968" max="8968" width="6.28515625" style="2" customWidth="1"/>
    <col min="8969" max="9216" width="9.140625" style="2"/>
    <col min="9217" max="9217" width="4.5703125" style="2" customWidth="1"/>
    <col min="9218" max="9218" width="9.140625" style="2"/>
    <col min="9219" max="9219" width="42.5703125" style="2" customWidth="1"/>
    <col min="9220" max="9220" width="9.7109375" style="2" customWidth="1"/>
    <col min="9221" max="9221" width="13.140625" style="2" customWidth="1"/>
    <col min="9222" max="9222" width="13.85546875" style="2" customWidth="1"/>
    <col min="9223" max="9223" width="13.7109375" style="2" customWidth="1"/>
    <col min="9224" max="9224" width="6.28515625" style="2" customWidth="1"/>
    <col min="9225" max="9472" width="9.140625" style="2"/>
    <col min="9473" max="9473" width="4.5703125" style="2" customWidth="1"/>
    <col min="9474" max="9474" width="9.140625" style="2"/>
    <col min="9475" max="9475" width="42.5703125" style="2" customWidth="1"/>
    <col min="9476" max="9476" width="9.7109375" style="2" customWidth="1"/>
    <col min="9477" max="9477" width="13.140625" style="2" customWidth="1"/>
    <col min="9478" max="9478" width="13.85546875" style="2" customWidth="1"/>
    <col min="9479" max="9479" width="13.7109375" style="2" customWidth="1"/>
    <col min="9480" max="9480" width="6.28515625" style="2" customWidth="1"/>
    <col min="9481" max="9728" width="9.140625" style="2"/>
    <col min="9729" max="9729" width="4.5703125" style="2" customWidth="1"/>
    <col min="9730" max="9730" width="9.140625" style="2"/>
    <col min="9731" max="9731" width="42.5703125" style="2" customWidth="1"/>
    <col min="9732" max="9732" width="9.7109375" style="2" customWidth="1"/>
    <col min="9733" max="9733" width="13.140625" style="2" customWidth="1"/>
    <col min="9734" max="9734" width="13.85546875" style="2" customWidth="1"/>
    <col min="9735" max="9735" width="13.7109375" style="2" customWidth="1"/>
    <col min="9736" max="9736" width="6.28515625" style="2" customWidth="1"/>
    <col min="9737" max="9984" width="9.140625" style="2"/>
    <col min="9985" max="9985" width="4.5703125" style="2" customWidth="1"/>
    <col min="9986" max="9986" width="9.140625" style="2"/>
    <col min="9987" max="9987" width="42.5703125" style="2" customWidth="1"/>
    <col min="9988" max="9988" width="9.7109375" style="2" customWidth="1"/>
    <col min="9989" max="9989" width="13.140625" style="2" customWidth="1"/>
    <col min="9990" max="9990" width="13.85546875" style="2" customWidth="1"/>
    <col min="9991" max="9991" width="13.7109375" style="2" customWidth="1"/>
    <col min="9992" max="9992" width="6.28515625" style="2" customWidth="1"/>
    <col min="9993" max="10240" width="9.140625" style="2"/>
    <col min="10241" max="10241" width="4.5703125" style="2" customWidth="1"/>
    <col min="10242" max="10242" width="9.140625" style="2"/>
    <col min="10243" max="10243" width="42.5703125" style="2" customWidth="1"/>
    <col min="10244" max="10244" width="9.7109375" style="2" customWidth="1"/>
    <col min="10245" max="10245" width="13.140625" style="2" customWidth="1"/>
    <col min="10246" max="10246" width="13.85546875" style="2" customWidth="1"/>
    <col min="10247" max="10247" width="13.7109375" style="2" customWidth="1"/>
    <col min="10248" max="10248" width="6.28515625" style="2" customWidth="1"/>
    <col min="10249" max="10496" width="9.140625" style="2"/>
    <col min="10497" max="10497" width="4.5703125" style="2" customWidth="1"/>
    <col min="10498" max="10498" width="9.140625" style="2"/>
    <col min="10499" max="10499" width="42.5703125" style="2" customWidth="1"/>
    <col min="10500" max="10500" width="9.7109375" style="2" customWidth="1"/>
    <col min="10501" max="10501" width="13.140625" style="2" customWidth="1"/>
    <col min="10502" max="10502" width="13.85546875" style="2" customWidth="1"/>
    <col min="10503" max="10503" width="13.7109375" style="2" customWidth="1"/>
    <col min="10504" max="10504" width="6.28515625" style="2" customWidth="1"/>
    <col min="10505" max="10752" width="9.140625" style="2"/>
    <col min="10753" max="10753" width="4.5703125" style="2" customWidth="1"/>
    <col min="10754" max="10754" width="9.140625" style="2"/>
    <col min="10755" max="10755" width="42.5703125" style="2" customWidth="1"/>
    <col min="10756" max="10756" width="9.7109375" style="2" customWidth="1"/>
    <col min="10757" max="10757" width="13.140625" style="2" customWidth="1"/>
    <col min="10758" max="10758" width="13.85546875" style="2" customWidth="1"/>
    <col min="10759" max="10759" width="13.7109375" style="2" customWidth="1"/>
    <col min="10760" max="10760" width="6.28515625" style="2" customWidth="1"/>
    <col min="10761" max="11008" width="9.140625" style="2"/>
    <col min="11009" max="11009" width="4.5703125" style="2" customWidth="1"/>
    <col min="11010" max="11010" width="9.140625" style="2"/>
    <col min="11011" max="11011" width="42.5703125" style="2" customWidth="1"/>
    <col min="11012" max="11012" width="9.7109375" style="2" customWidth="1"/>
    <col min="11013" max="11013" width="13.140625" style="2" customWidth="1"/>
    <col min="11014" max="11014" width="13.85546875" style="2" customWidth="1"/>
    <col min="11015" max="11015" width="13.7109375" style="2" customWidth="1"/>
    <col min="11016" max="11016" width="6.28515625" style="2" customWidth="1"/>
    <col min="11017" max="11264" width="9.140625" style="2"/>
    <col min="11265" max="11265" width="4.5703125" style="2" customWidth="1"/>
    <col min="11266" max="11266" width="9.140625" style="2"/>
    <col min="11267" max="11267" width="42.5703125" style="2" customWidth="1"/>
    <col min="11268" max="11268" width="9.7109375" style="2" customWidth="1"/>
    <col min="11269" max="11269" width="13.140625" style="2" customWidth="1"/>
    <col min="11270" max="11270" width="13.85546875" style="2" customWidth="1"/>
    <col min="11271" max="11271" width="13.7109375" style="2" customWidth="1"/>
    <col min="11272" max="11272" width="6.28515625" style="2" customWidth="1"/>
    <col min="11273" max="11520" width="9.140625" style="2"/>
    <col min="11521" max="11521" width="4.5703125" style="2" customWidth="1"/>
    <col min="11522" max="11522" width="9.140625" style="2"/>
    <col min="11523" max="11523" width="42.5703125" style="2" customWidth="1"/>
    <col min="11524" max="11524" width="9.7109375" style="2" customWidth="1"/>
    <col min="11525" max="11525" width="13.140625" style="2" customWidth="1"/>
    <col min="11526" max="11526" width="13.85546875" style="2" customWidth="1"/>
    <col min="11527" max="11527" width="13.7109375" style="2" customWidth="1"/>
    <col min="11528" max="11528" width="6.28515625" style="2" customWidth="1"/>
    <col min="11529" max="11776" width="9.140625" style="2"/>
    <col min="11777" max="11777" width="4.5703125" style="2" customWidth="1"/>
    <col min="11778" max="11778" width="9.140625" style="2"/>
    <col min="11779" max="11779" width="42.5703125" style="2" customWidth="1"/>
    <col min="11780" max="11780" width="9.7109375" style="2" customWidth="1"/>
    <col min="11781" max="11781" width="13.140625" style="2" customWidth="1"/>
    <col min="11782" max="11782" width="13.85546875" style="2" customWidth="1"/>
    <col min="11783" max="11783" width="13.7109375" style="2" customWidth="1"/>
    <col min="11784" max="11784" width="6.28515625" style="2" customWidth="1"/>
    <col min="11785" max="12032" width="9.140625" style="2"/>
    <col min="12033" max="12033" width="4.5703125" style="2" customWidth="1"/>
    <col min="12034" max="12034" width="9.140625" style="2"/>
    <col min="12035" max="12035" width="42.5703125" style="2" customWidth="1"/>
    <col min="12036" max="12036" width="9.7109375" style="2" customWidth="1"/>
    <col min="12037" max="12037" width="13.140625" style="2" customWidth="1"/>
    <col min="12038" max="12038" width="13.85546875" style="2" customWidth="1"/>
    <col min="12039" max="12039" width="13.7109375" style="2" customWidth="1"/>
    <col min="12040" max="12040" width="6.28515625" style="2" customWidth="1"/>
    <col min="12041" max="12288" width="9.140625" style="2"/>
    <col min="12289" max="12289" width="4.5703125" style="2" customWidth="1"/>
    <col min="12290" max="12290" width="9.140625" style="2"/>
    <col min="12291" max="12291" width="42.5703125" style="2" customWidth="1"/>
    <col min="12292" max="12292" width="9.7109375" style="2" customWidth="1"/>
    <col min="12293" max="12293" width="13.140625" style="2" customWidth="1"/>
    <col min="12294" max="12294" width="13.85546875" style="2" customWidth="1"/>
    <col min="12295" max="12295" width="13.7109375" style="2" customWidth="1"/>
    <col min="12296" max="12296" width="6.28515625" style="2" customWidth="1"/>
    <col min="12297" max="12544" width="9.140625" style="2"/>
    <col min="12545" max="12545" width="4.5703125" style="2" customWidth="1"/>
    <col min="12546" max="12546" width="9.140625" style="2"/>
    <col min="12547" max="12547" width="42.5703125" style="2" customWidth="1"/>
    <col min="12548" max="12548" width="9.7109375" style="2" customWidth="1"/>
    <col min="12549" max="12549" width="13.140625" style="2" customWidth="1"/>
    <col min="12550" max="12550" width="13.85546875" style="2" customWidth="1"/>
    <col min="12551" max="12551" width="13.7109375" style="2" customWidth="1"/>
    <col min="12552" max="12552" width="6.28515625" style="2" customWidth="1"/>
    <col min="12553" max="12800" width="9.140625" style="2"/>
    <col min="12801" max="12801" width="4.5703125" style="2" customWidth="1"/>
    <col min="12802" max="12802" width="9.140625" style="2"/>
    <col min="12803" max="12803" width="42.5703125" style="2" customWidth="1"/>
    <col min="12804" max="12804" width="9.7109375" style="2" customWidth="1"/>
    <col min="12805" max="12805" width="13.140625" style="2" customWidth="1"/>
    <col min="12806" max="12806" width="13.85546875" style="2" customWidth="1"/>
    <col min="12807" max="12807" width="13.7109375" style="2" customWidth="1"/>
    <col min="12808" max="12808" width="6.28515625" style="2" customWidth="1"/>
    <col min="12809" max="13056" width="9.140625" style="2"/>
    <col min="13057" max="13057" width="4.5703125" style="2" customWidth="1"/>
    <col min="13058" max="13058" width="9.140625" style="2"/>
    <col min="13059" max="13059" width="42.5703125" style="2" customWidth="1"/>
    <col min="13060" max="13060" width="9.7109375" style="2" customWidth="1"/>
    <col min="13061" max="13061" width="13.140625" style="2" customWidth="1"/>
    <col min="13062" max="13062" width="13.85546875" style="2" customWidth="1"/>
    <col min="13063" max="13063" width="13.7109375" style="2" customWidth="1"/>
    <col min="13064" max="13064" width="6.28515625" style="2" customWidth="1"/>
    <col min="13065" max="13312" width="9.140625" style="2"/>
    <col min="13313" max="13313" width="4.5703125" style="2" customWidth="1"/>
    <col min="13314" max="13314" width="9.140625" style="2"/>
    <col min="13315" max="13315" width="42.5703125" style="2" customWidth="1"/>
    <col min="13316" max="13316" width="9.7109375" style="2" customWidth="1"/>
    <col min="13317" max="13317" width="13.140625" style="2" customWidth="1"/>
    <col min="13318" max="13318" width="13.85546875" style="2" customWidth="1"/>
    <col min="13319" max="13319" width="13.7109375" style="2" customWidth="1"/>
    <col min="13320" max="13320" width="6.28515625" style="2" customWidth="1"/>
    <col min="13321" max="13568" width="9.140625" style="2"/>
    <col min="13569" max="13569" width="4.5703125" style="2" customWidth="1"/>
    <col min="13570" max="13570" width="9.140625" style="2"/>
    <col min="13571" max="13571" width="42.5703125" style="2" customWidth="1"/>
    <col min="13572" max="13572" width="9.7109375" style="2" customWidth="1"/>
    <col min="13573" max="13573" width="13.140625" style="2" customWidth="1"/>
    <col min="13574" max="13574" width="13.85546875" style="2" customWidth="1"/>
    <col min="13575" max="13575" width="13.7109375" style="2" customWidth="1"/>
    <col min="13576" max="13576" width="6.28515625" style="2" customWidth="1"/>
    <col min="13577" max="13824" width="9.140625" style="2"/>
    <col min="13825" max="13825" width="4.5703125" style="2" customWidth="1"/>
    <col min="13826" max="13826" width="9.140625" style="2"/>
    <col min="13827" max="13827" width="42.5703125" style="2" customWidth="1"/>
    <col min="13828" max="13828" width="9.7109375" style="2" customWidth="1"/>
    <col min="13829" max="13829" width="13.140625" style="2" customWidth="1"/>
    <col min="13830" max="13830" width="13.85546875" style="2" customWidth="1"/>
    <col min="13831" max="13831" width="13.7109375" style="2" customWidth="1"/>
    <col min="13832" max="13832" width="6.28515625" style="2" customWidth="1"/>
    <col min="13833" max="14080" width="9.140625" style="2"/>
    <col min="14081" max="14081" width="4.5703125" style="2" customWidth="1"/>
    <col min="14082" max="14082" width="9.140625" style="2"/>
    <col min="14083" max="14083" width="42.5703125" style="2" customWidth="1"/>
    <col min="14084" max="14084" width="9.7109375" style="2" customWidth="1"/>
    <col min="14085" max="14085" width="13.140625" style="2" customWidth="1"/>
    <col min="14086" max="14086" width="13.85546875" style="2" customWidth="1"/>
    <col min="14087" max="14087" width="13.7109375" style="2" customWidth="1"/>
    <col min="14088" max="14088" width="6.28515625" style="2" customWidth="1"/>
    <col min="14089" max="14336" width="9.140625" style="2"/>
    <col min="14337" max="14337" width="4.5703125" style="2" customWidth="1"/>
    <col min="14338" max="14338" width="9.140625" style="2"/>
    <col min="14339" max="14339" width="42.5703125" style="2" customWidth="1"/>
    <col min="14340" max="14340" width="9.7109375" style="2" customWidth="1"/>
    <col min="14341" max="14341" width="13.140625" style="2" customWidth="1"/>
    <col min="14342" max="14342" width="13.85546875" style="2" customWidth="1"/>
    <col min="14343" max="14343" width="13.7109375" style="2" customWidth="1"/>
    <col min="14344" max="14344" width="6.28515625" style="2" customWidth="1"/>
    <col min="14345" max="14592" width="9.140625" style="2"/>
    <col min="14593" max="14593" width="4.5703125" style="2" customWidth="1"/>
    <col min="14594" max="14594" width="9.140625" style="2"/>
    <col min="14595" max="14595" width="42.5703125" style="2" customWidth="1"/>
    <col min="14596" max="14596" width="9.7109375" style="2" customWidth="1"/>
    <col min="14597" max="14597" width="13.140625" style="2" customWidth="1"/>
    <col min="14598" max="14598" width="13.85546875" style="2" customWidth="1"/>
    <col min="14599" max="14599" width="13.7109375" style="2" customWidth="1"/>
    <col min="14600" max="14600" width="6.28515625" style="2" customWidth="1"/>
    <col min="14601" max="14848" width="9.140625" style="2"/>
    <col min="14849" max="14849" width="4.5703125" style="2" customWidth="1"/>
    <col min="14850" max="14850" width="9.140625" style="2"/>
    <col min="14851" max="14851" width="42.5703125" style="2" customWidth="1"/>
    <col min="14852" max="14852" width="9.7109375" style="2" customWidth="1"/>
    <col min="14853" max="14853" width="13.140625" style="2" customWidth="1"/>
    <col min="14854" max="14854" width="13.85546875" style="2" customWidth="1"/>
    <col min="14855" max="14855" width="13.7109375" style="2" customWidth="1"/>
    <col min="14856" max="14856" width="6.28515625" style="2" customWidth="1"/>
    <col min="14857" max="15104" width="9.140625" style="2"/>
    <col min="15105" max="15105" width="4.5703125" style="2" customWidth="1"/>
    <col min="15106" max="15106" width="9.140625" style="2"/>
    <col min="15107" max="15107" width="42.5703125" style="2" customWidth="1"/>
    <col min="15108" max="15108" width="9.7109375" style="2" customWidth="1"/>
    <col min="15109" max="15109" width="13.140625" style="2" customWidth="1"/>
    <col min="15110" max="15110" width="13.85546875" style="2" customWidth="1"/>
    <col min="15111" max="15111" width="13.7109375" style="2" customWidth="1"/>
    <col min="15112" max="15112" width="6.28515625" style="2" customWidth="1"/>
    <col min="15113" max="15360" width="9.140625" style="2"/>
    <col min="15361" max="15361" width="4.5703125" style="2" customWidth="1"/>
    <col min="15362" max="15362" width="9.140625" style="2"/>
    <col min="15363" max="15363" width="42.5703125" style="2" customWidth="1"/>
    <col min="15364" max="15364" width="9.7109375" style="2" customWidth="1"/>
    <col min="15365" max="15365" width="13.140625" style="2" customWidth="1"/>
    <col min="15366" max="15366" width="13.85546875" style="2" customWidth="1"/>
    <col min="15367" max="15367" width="13.7109375" style="2" customWidth="1"/>
    <col min="15368" max="15368" width="6.28515625" style="2" customWidth="1"/>
    <col min="15369" max="15616" width="9.140625" style="2"/>
    <col min="15617" max="15617" width="4.5703125" style="2" customWidth="1"/>
    <col min="15618" max="15618" width="9.140625" style="2"/>
    <col min="15619" max="15619" width="42.5703125" style="2" customWidth="1"/>
    <col min="15620" max="15620" width="9.7109375" style="2" customWidth="1"/>
    <col min="15621" max="15621" width="13.140625" style="2" customWidth="1"/>
    <col min="15622" max="15622" width="13.85546875" style="2" customWidth="1"/>
    <col min="15623" max="15623" width="13.7109375" style="2" customWidth="1"/>
    <col min="15624" max="15624" width="6.28515625" style="2" customWidth="1"/>
    <col min="15625" max="15872" width="9.140625" style="2"/>
    <col min="15873" max="15873" width="4.5703125" style="2" customWidth="1"/>
    <col min="15874" max="15874" width="9.140625" style="2"/>
    <col min="15875" max="15875" width="42.5703125" style="2" customWidth="1"/>
    <col min="15876" max="15876" width="9.7109375" style="2" customWidth="1"/>
    <col min="15877" max="15877" width="13.140625" style="2" customWidth="1"/>
    <col min="15878" max="15878" width="13.85546875" style="2" customWidth="1"/>
    <col min="15879" max="15879" width="13.7109375" style="2" customWidth="1"/>
    <col min="15880" max="15880" width="6.28515625" style="2" customWidth="1"/>
    <col min="15881" max="16128" width="9.140625" style="2"/>
    <col min="16129" max="16129" width="4.5703125" style="2" customWidth="1"/>
    <col min="16130" max="16130" width="9.140625" style="2"/>
    <col min="16131" max="16131" width="42.5703125" style="2" customWidth="1"/>
    <col min="16132" max="16132" width="9.7109375" style="2" customWidth="1"/>
    <col min="16133" max="16133" width="13.140625" style="2" customWidth="1"/>
    <col min="16134" max="16134" width="13.85546875" style="2" customWidth="1"/>
    <col min="16135" max="16135" width="13.7109375" style="2" customWidth="1"/>
    <col min="16136" max="16136" width="6.28515625" style="2" customWidth="1"/>
    <col min="16137" max="16384" width="9.140625" style="2"/>
  </cols>
  <sheetData>
    <row r="1" spans="1:8" x14ac:dyDescent="0.25">
      <c r="A1" s="1"/>
      <c r="B1" s="1"/>
      <c r="C1" s="1"/>
      <c r="D1" s="1"/>
      <c r="E1" s="203" t="s">
        <v>105</v>
      </c>
      <c r="F1" s="203"/>
      <c r="G1" s="203"/>
      <c r="H1" s="1"/>
    </row>
    <row r="2" spans="1:8" x14ac:dyDescent="0.25">
      <c r="A2" s="1"/>
      <c r="B2" s="1"/>
      <c r="C2" s="1"/>
      <c r="D2" s="1"/>
      <c r="E2" s="191"/>
      <c r="F2" s="191"/>
      <c r="G2" s="191"/>
      <c r="H2" s="1"/>
    </row>
    <row r="3" spans="1:8" x14ac:dyDescent="0.25">
      <c r="A3" s="1"/>
      <c r="B3" s="1"/>
      <c r="C3" s="1"/>
      <c r="D3" s="1"/>
      <c r="E3" s="203" t="s">
        <v>519</v>
      </c>
      <c r="F3" s="203"/>
      <c r="G3" s="203"/>
      <c r="H3" s="9"/>
    </row>
    <row r="5" spans="1:8" x14ac:dyDescent="0.25">
      <c r="A5" s="207" t="s">
        <v>73</v>
      </c>
      <c r="B5" s="207"/>
      <c r="C5" s="207"/>
      <c r="D5" s="207"/>
      <c r="E5" s="207"/>
      <c r="F5" s="207"/>
      <c r="G5" s="207"/>
    </row>
    <row r="6" spans="1:8" x14ac:dyDescent="0.25">
      <c r="A6" s="41"/>
      <c r="B6" s="41"/>
      <c r="C6" s="41"/>
      <c r="D6" s="41"/>
      <c r="E6" s="41"/>
      <c r="F6" s="41"/>
      <c r="G6" s="41"/>
    </row>
    <row r="7" spans="1:8" x14ac:dyDescent="0.25">
      <c r="A7" s="208" t="s">
        <v>44</v>
      </c>
      <c r="B7" s="208"/>
      <c r="C7" s="208"/>
      <c r="D7" s="208"/>
      <c r="E7" s="208"/>
      <c r="F7" s="208"/>
      <c r="G7" s="208"/>
    </row>
    <row r="8" spans="1:8" x14ac:dyDescent="0.25">
      <c r="A8" s="61"/>
      <c r="B8" s="61"/>
      <c r="C8" s="61"/>
      <c r="D8" s="61"/>
      <c r="E8" s="61"/>
      <c r="F8" s="61"/>
      <c r="G8" s="61"/>
    </row>
    <row r="9" spans="1:8" x14ac:dyDescent="0.25">
      <c r="A9" s="209" t="s">
        <v>3</v>
      </c>
      <c r="B9" s="209" t="s">
        <v>4</v>
      </c>
      <c r="C9" s="209"/>
      <c r="D9" s="209" t="s">
        <v>5</v>
      </c>
      <c r="E9" s="209" t="s">
        <v>6</v>
      </c>
      <c r="F9" s="209" t="s">
        <v>12</v>
      </c>
      <c r="G9" s="209" t="s">
        <v>7</v>
      </c>
    </row>
    <row r="10" spans="1:8" x14ac:dyDescent="0.25">
      <c r="A10" s="209"/>
      <c r="B10" s="209"/>
      <c r="C10" s="209"/>
      <c r="D10" s="209"/>
      <c r="E10" s="209"/>
      <c r="F10" s="209"/>
      <c r="G10" s="209"/>
    </row>
    <row r="11" spans="1:8" s="46" customFormat="1" x14ac:dyDescent="0.2">
      <c r="A11" s="42">
        <v>1</v>
      </c>
      <c r="B11" s="211" t="s">
        <v>74</v>
      </c>
      <c r="C11" s="211"/>
      <c r="D11" s="42"/>
      <c r="E11" s="42"/>
      <c r="F11" s="51"/>
      <c r="G11" s="42"/>
    </row>
    <row r="12" spans="1:8" s="46" customFormat="1" ht="31.5" x14ac:dyDescent="0.2">
      <c r="A12" s="42" t="s">
        <v>21</v>
      </c>
      <c r="B12" s="215" t="s">
        <v>75</v>
      </c>
      <c r="C12" s="216"/>
      <c r="D12" s="42" t="s">
        <v>76</v>
      </c>
      <c r="E12" s="62">
        <v>16600</v>
      </c>
      <c r="F12" s="63">
        <f>E12*0.22</f>
        <v>3652</v>
      </c>
      <c r="G12" s="64">
        <f t="shared" ref="G12:G28" si="0">SUM(E12:F12)</f>
        <v>20252</v>
      </c>
      <c r="H12" s="193"/>
    </row>
    <row r="13" spans="1:8" s="46" customFormat="1" ht="31.5" x14ac:dyDescent="0.2">
      <c r="A13" s="42" t="s">
        <v>23</v>
      </c>
      <c r="B13" s="215" t="s">
        <v>77</v>
      </c>
      <c r="C13" s="216"/>
      <c r="D13" s="42" t="s">
        <v>76</v>
      </c>
      <c r="E13" s="62">
        <v>35950</v>
      </c>
      <c r="F13" s="63">
        <f t="shared" ref="F13:F31" si="1">E13*0.22</f>
        <v>7909</v>
      </c>
      <c r="G13" s="64">
        <f t="shared" si="0"/>
        <v>43859</v>
      </c>
      <c r="H13" s="193"/>
    </row>
    <row r="14" spans="1:8" s="46" customFormat="1" ht="31.5" x14ac:dyDescent="0.2">
      <c r="A14" s="42" t="s">
        <v>25</v>
      </c>
      <c r="B14" s="215" t="s">
        <v>78</v>
      </c>
      <c r="C14" s="216"/>
      <c r="D14" s="42" t="s">
        <v>76</v>
      </c>
      <c r="E14" s="65">
        <v>39750</v>
      </c>
      <c r="F14" s="63">
        <f t="shared" si="1"/>
        <v>8745</v>
      </c>
      <c r="G14" s="64">
        <f t="shared" si="0"/>
        <v>48495</v>
      </c>
      <c r="H14" s="193"/>
    </row>
    <row r="15" spans="1:8" s="46" customFormat="1" ht="31.5" x14ac:dyDescent="0.2">
      <c r="A15" s="42" t="s">
        <v>27</v>
      </c>
      <c r="B15" s="215" t="s">
        <v>79</v>
      </c>
      <c r="C15" s="216"/>
      <c r="D15" s="42" t="s">
        <v>76</v>
      </c>
      <c r="E15" s="66">
        <v>46250</v>
      </c>
      <c r="F15" s="63">
        <f t="shared" si="1"/>
        <v>10175</v>
      </c>
      <c r="G15" s="64">
        <f t="shared" si="0"/>
        <v>56425</v>
      </c>
      <c r="H15" s="193"/>
    </row>
    <row r="16" spans="1:8" s="46" customFormat="1" ht="31.5" x14ac:dyDescent="0.2">
      <c r="A16" s="42" t="s">
        <v>80</v>
      </c>
      <c r="B16" s="215" t="s">
        <v>81</v>
      </c>
      <c r="C16" s="216"/>
      <c r="D16" s="42" t="s">
        <v>76</v>
      </c>
      <c r="E16" s="66">
        <v>82000</v>
      </c>
      <c r="F16" s="63">
        <f t="shared" si="1"/>
        <v>18040</v>
      </c>
      <c r="G16" s="64">
        <f t="shared" si="0"/>
        <v>100040</v>
      </c>
      <c r="H16" s="193"/>
    </row>
    <row r="17" spans="1:8" s="46" customFormat="1" ht="31.5" x14ac:dyDescent="0.2">
      <c r="A17" s="42">
        <v>2</v>
      </c>
      <c r="B17" s="211" t="s">
        <v>82</v>
      </c>
      <c r="C17" s="211"/>
      <c r="D17" s="42" t="s">
        <v>76</v>
      </c>
      <c r="E17" s="67">
        <v>33950</v>
      </c>
      <c r="F17" s="63">
        <f t="shared" si="1"/>
        <v>7469</v>
      </c>
      <c r="G17" s="64">
        <f t="shared" si="0"/>
        <v>41419</v>
      </c>
      <c r="H17" s="193"/>
    </row>
    <row r="18" spans="1:8" s="46" customFormat="1" ht="31.5" x14ac:dyDescent="0.2">
      <c r="A18" s="42" t="s">
        <v>83</v>
      </c>
      <c r="B18" s="211" t="s">
        <v>84</v>
      </c>
      <c r="C18" s="211"/>
      <c r="D18" s="42" t="s">
        <v>76</v>
      </c>
      <c r="E18" s="67">
        <v>10250</v>
      </c>
      <c r="F18" s="63">
        <f t="shared" si="1"/>
        <v>2255</v>
      </c>
      <c r="G18" s="64">
        <f t="shared" si="0"/>
        <v>12505</v>
      </c>
      <c r="H18" s="193"/>
    </row>
    <row r="19" spans="1:8" s="46" customFormat="1" ht="31.5" x14ac:dyDescent="0.2">
      <c r="A19" s="42">
        <v>3</v>
      </c>
      <c r="B19" s="211" t="s">
        <v>85</v>
      </c>
      <c r="C19" s="211"/>
      <c r="D19" s="42" t="s">
        <v>76</v>
      </c>
      <c r="E19" s="67">
        <v>33950</v>
      </c>
      <c r="F19" s="63">
        <f t="shared" si="1"/>
        <v>7469</v>
      </c>
      <c r="G19" s="64">
        <f t="shared" si="0"/>
        <v>41419</v>
      </c>
      <c r="H19" s="193"/>
    </row>
    <row r="20" spans="1:8" s="46" customFormat="1" ht="31.5" x14ac:dyDescent="0.2">
      <c r="A20" s="42" t="s">
        <v>86</v>
      </c>
      <c r="B20" s="211" t="s">
        <v>87</v>
      </c>
      <c r="C20" s="211"/>
      <c r="D20" s="42" t="s">
        <v>76</v>
      </c>
      <c r="E20" s="67">
        <v>10250</v>
      </c>
      <c r="F20" s="63">
        <f t="shared" si="1"/>
        <v>2255</v>
      </c>
      <c r="G20" s="64">
        <f t="shared" si="0"/>
        <v>12505</v>
      </c>
      <c r="H20" s="193"/>
    </row>
    <row r="21" spans="1:8" s="46" customFormat="1" ht="31.5" x14ac:dyDescent="0.2">
      <c r="A21" s="42">
        <v>4</v>
      </c>
      <c r="B21" s="211" t="s">
        <v>88</v>
      </c>
      <c r="C21" s="211"/>
      <c r="D21" s="42" t="s">
        <v>76</v>
      </c>
      <c r="E21" s="67">
        <v>33950</v>
      </c>
      <c r="F21" s="63">
        <f t="shared" si="1"/>
        <v>7469</v>
      </c>
      <c r="G21" s="64">
        <f t="shared" si="0"/>
        <v>41419</v>
      </c>
      <c r="H21" s="193"/>
    </row>
    <row r="22" spans="1:8" s="46" customFormat="1" ht="31.5" x14ac:dyDescent="0.2">
      <c r="A22" s="42" t="s">
        <v>89</v>
      </c>
      <c r="B22" s="211" t="s">
        <v>90</v>
      </c>
      <c r="C22" s="211"/>
      <c r="D22" s="42" t="s">
        <v>76</v>
      </c>
      <c r="E22" s="67">
        <v>10250</v>
      </c>
      <c r="F22" s="63">
        <f t="shared" si="1"/>
        <v>2255</v>
      </c>
      <c r="G22" s="64">
        <f t="shared" si="0"/>
        <v>12505</v>
      </c>
      <c r="H22" s="193"/>
    </row>
    <row r="23" spans="1:8" s="46" customFormat="1" ht="31.5" x14ac:dyDescent="0.2">
      <c r="A23" s="42">
        <v>5</v>
      </c>
      <c r="B23" s="211" t="s">
        <v>91</v>
      </c>
      <c r="C23" s="211"/>
      <c r="D23" s="42" t="s">
        <v>76</v>
      </c>
      <c r="E23" s="67">
        <v>33950</v>
      </c>
      <c r="F23" s="63">
        <f t="shared" si="1"/>
        <v>7469</v>
      </c>
      <c r="G23" s="64">
        <f t="shared" si="0"/>
        <v>41419</v>
      </c>
      <c r="H23" s="193"/>
    </row>
    <row r="24" spans="1:8" ht="31.5" x14ac:dyDescent="0.25">
      <c r="A24" s="42" t="s">
        <v>92</v>
      </c>
      <c r="B24" s="211" t="s">
        <v>93</v>
      </c>
      <c r="C24" s="211"/>
      <c r="D24" s="42" t="s">
        <v>76</v>
      </c>
      <c r="E24" s="67">
        <v>10250</v>
      </c>
      <c r="F24" s="63">
        <f t="shared" si="1"/>
        <v>2255</v>
      </c>
      <c r="G24" s="64">
        <f t="shared" si="0"/>
        <v>12505</v>
      </c>
      <c r="H24" s="193"/>
    </row>
    <row r="25" spans="1:8" ht="31.5" x14ac:dyDescent="0.25">
      <c r="A25" s="42">
        <v>6</v>
      </c>
      <c r="B25" s="211" t="s">
        <v>94</v>
      </c>
      <c r="C25" s="211"/>
      <c r="D25" s="42" t="s">
        <v>76</v>
      </c>
      <c r="E25" s="67">
        <v>33950</v>
      </c>
      <c r="F25" s="63">
        <f t="shared" si="1"/>
        <v>7469</v>
      </c>
      <c r="G25" s="64">
        <f t="shared" si="0"/>
        <v>41419</v>
      </c>
      <c r="H25" s="193"/>
    </row>
    <row r="26" spans="1:8" ht="31.5" x14ac:dyDescent="0.25">
      <c r="A26" s="42" t="s">
        <v>95</v>
      </c>
      <c r="B26" s="211" t="s">
        <v>96</v>
      </c>
      <c r="C26" s="211"/>
      <c r="D26" s="42" t="s">
        <v>76</v>
      </c>
      <c r="E26" s="67">
        <v>10250</v>
      </c>
      <c r="F26" s="63">
        <f t="shared" si="1"/>
        <v>2255</v>
      </c>
      <c r="G26" s="64">
        <f t="shared" si="0"/>
        <v>12505</v>
      </c>
      <c r="H26" s="193"/>
    </row>
    <row r="27" spans="1:8" ht="31.5" x14ac:dyDescent="0.25">
      <c r="A27" s="42">
        <v>7</v>
      </c>
      <c r="B27" s="211" t="s">
        <v>97</v>
      </c>
      <c r="C27" s="211"/>
      <c r="D27" s="42" t="s">
        <v>76</v>
      </c>
      <c r="E27" s="67">
        <v>33950</v>
      </c>
      <c r="F27" s="63">
        <f t="shared" si="1"/>
        <v>7469</v>
      </c>
      <c r="G27" s="64">
        <f t="shared" si="0"/>
        <v>41419</v>
      </c>
      <c r="H27" s="193"/>
    </row>
    <row r="28" spans="1:8" ht="31.5" x14ac:dyDescent="0.25">
      <c r="A28" s="68" t="s">
        <v>98</v>
      </c>
      <c r="B28" s="211" t="s">
        <v>99</v>
      </c>
      <c r="C28" s="211"/>
      <c r="D28" s="42" t="s">
        <v>76</v>
      </c>
      <c r="E28" s="67">
        <v>10250</v>
      </c>
      <c r="F28" s="63">
        <f t="shared" si="1"/>
        <v>2255</v>
      </c>
      <c r="G28" s="64">
        <f t="shared" si="0"/>
        <v>12505</v>
      </c>
      <c r="H28" s="193"/>
    </row>
    <row r="29" spans="1:8" ht="31.5" x14ac:dyDescent="0.25">
      <c r="A29" s="42">
        <v>8</v>
      </c>
      <c r="B29" s="215" t="s">
        <v>100</v>
      </c>
      <c r="C29" s="216"/>
      <c r="D29" s="42" t="s">
        <v>101</v>
      </c>
      <c r="E29" s="64">
        <v>3800</v>
      </c>
      <c r="F29" s="63">
        <f t="shared" si="1"/>
        <v>836</v>
      </c>
      <c r="G29" s="64">
        <f>SUM(E29:F29)</f>
        <v>4636</v>
      </c>
      <c r="H29" s="193"/>
    </row>
    <row r="30" spans="1:8" s="46" customFormat="1" ht="31.5" x14ac:dyDescent="0.2">
      <c r="A30" s="42">
        <v>9</v>
      </c>
      <c r="B30" s="211" t="s">
        <v>102</v>
      </c>
      <c r="C30" s="211"/>
      <c r="D30" s="42" t="s">
        <v>76</v>
      </c>
      <c r="E30" s="64">
        <v>7450</v>
      </c>
      <c r="F30" s="63">
        <f t="shared" si="1"/>
        <v>1639</v>
      </c>
      <c r="G30" s="64">
        <f>SUM(E30:F30)</f>
        <v>9089</v>
      </c>
      <c r="H30" s="193"/>
    </row>
    <row r="31" spans="1:8" ht="31.5" x14ac:dyDescent="0.25">
      <c r="A31" s="42">
        <v>10</v>
      </c>
      <c r="B31" s="211" t="s">
        <v>103</v>
      </c>
      <c r="C31" s="211"/>
      <c r="D31" s="42" t="s">
        <v>76</v>
      </c>
      <c r="E31" s="64">
        <v>6550</v>
      </c>
      <c r="F31" s="63">
        <f t="shared" si="1"/>
        <v>1441</v>
      </c>
      <c r="G31" s="64">
        <f>SUM(E31:F31)</f>
        <v>7991</v>
      </c>
      <c r="H31" s="193"/>
    </row>
    <row r="32" spans="1:8" x14ac:dyDescent="0.25">
      <c r="A32" s="69"/>
      <c r="B32" s="70"/>
      <c r="C32" s="70"/>
      <c r="D32" s="71"/>
      <c r="E32" s="72"/>
      <c r="F32" s="73"/>
      <c r="G32" s="72"/>
    </row>
    <row r="33" spans="1:7" s="46" customFormat="1" ht="45" customHeight="1" x14ac:dyDescent="0.2">
      <c r="A33" s="217" t="s">
        <v>104</v>
      </c>
      <c r="B33" s="217"/>
      <c r="C33" s="217"/>
      <c r="D33" s="217"/>
      <c r="E33" s="217"/>
      <c r="F33" s="217"/>
      <c r="G33" s="217"/>
    </row>
    <row r="35" spans="1:7" x14ac:dyDescent="0.25">
      <c r="F35" s="1"/>
    </row>
  </sheetData>
  <mergeCells count="32">
    <mergeCell ref="B29:C29"/>
    <mergeCell ref="B30:C30"/>
    <mergeCell ref="B31:C31"/>
    <mergeCell ref="A33:G33"/>
    <mergeCell ref="B23:C23"/>
    <mergeCell ref="B24:C24"/>
    <mergeCell ref="B25:C25"/>
    <mergeCell ref="B26:C26"/>
    <mergeCell ref="B27:C27"/>
    <mergeCell ref="B28:C28"/>
    <mergeCell ref="B22:C22"/>
    <mergeCell ref="B11:C11"/>
    <mergeCell ref="B12:C12"/>
    <mergeCell ref="B13:C13"/>
    <mergeCell ref="B14:C14"/>
    <mergeCell ref="B15:C15"/>
    <mergeCell ref="B16:C16"/>
    <mergeCell ref="B17:C17"/>
    <mergeCell ref="B18:C18"/>
    <mergeCell ref="B19:C19"/>
    <mergeCell ref="B20:C20"/>
    <mergeCell ref="B21:C21"/>
    <mergeCell ref="E1:G1"/>
    <mergeCell ref="E3:G3"/>
    <mergeCell ref="A5:G5"/>
    <mergeCell ref="A7:G7"/>
    <mergeCell ref="A9:A10"/>
    <mergeCell ref="B9:C10"/>
    <mergeCell ref="D9:D10"/>
    <mergeCell ref="E9:E10"/>
    <mergeCell ref="F9:F10"/>
    <mergeCell ref="G9:G10"/>
  </mergeCells>
  <pageMargins left="0.11811023622047245" right="0" top="0.35433070866141736" bottom="0"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5"/>
  <sheetViews>
    <sheetView workbookViewId="0">
      <selection activeCell="L10" sqref="L10"/>
    </sheetView>
  </sheetViews>
  <sheetFormatPr defaultRowHeight="15.75" x14ac:dyDescent="0.25"/>
  <cols>
    <col min="1" max="1" width="4.5703125" style="2" customWidth="1"/>
    <col min="2" max="2" width="9.140625" style="2"/>
    <col min="3" max="3" width="42.5703125" style="2" customWidth="1"/>
    <col min="4" max="4" width="13.42578125" style="2" customWidth="1"/>
    <col min="5" max="5" width="12.42578125" style="2" bestFit="1" customWidth="1"/>
    <col min="6" max="7" width="12.28515625" style="2" customWidth="1"/>
    <col min="8" max="8" width="6.28515625" style="2" customWidth="1"/>
    <col min="9" max="256" width="9.140625" style="2"/>
    <col min="257" max="257" width="4.5703125" style="2" customWidth="1"/>
    <col min="258" max="258" width="9.140625" style="2"/>
    <col min="259" max="259" width="42.5703125" style="2" customWidth="1"/>
    <col min="260" max="260" width="9.42578125" style="2" customWidth="1"/>
    <col min="261" max="261" width="12.42578125" style="2" bestFit="1" customWidth="1"/>
    <col min="262" max="263" width="12.28515625" style="2" customWidth="1"/>
    <col min="264" max="264" width="6.28515625" style="2" customWidth="1"/>
    <col min="265" max="512" width="9.140625" style="2"/>
    <col min="513" max="513" width="4.5703125" style="2" customWidth="1"/>
    <col min="514" max="514" width="9.140625" style="2"/>
    <col min="515" max="515" width="42.5703125" style="2" customWidth="1"/>
    <col min="516" max="516" width="9.42578125" style="2" customWidth="1"/>
    <col min="517" max="517" width="12.42578125" style="2" bestFit="1" customWidth="1"/>
    <col min="518" max="519" width="12.28515625" style="2" customWidth="1"/>
    <col min="520" max="520" width="6.28515625" style="2" customWidth="1"/>
    <col min="521" max="768" width="9.140625" style="2"/>
    <col min="769" max="769" width="4.5703125" style="2" customWidth="1"/>
    <col min="770" max="770" width="9.140625" style="2"/>
    <col min="771" max="771" width="42.5703125" style="2" customWidth="1"/>
    <col min="772" max="772" width="9.42578125" style="2" customWidth="1"/>
    <col min="773" max="773" width="12.42578125" style="2" bestFit="1" customWidth="1"/>
    <col min="774" max="775" width="12.28515625" style="2" customWidth="1"/>
    <col min="776" max="776" width="6.28515625" style="2" customWidth="1"/>
    <col min="777" max="1024" width="9.140625" style="2"/>
    <col min="1025" max="1025" width="4.5703125" style="2" customWidth="1"/>
    <col min="1026" max="1026" width="9.140625" style="2"/>
    <col min="1027" max="1027" width="42.5703125" style="2" customWidth="1"/>
    <col min="1028" max="1028" width="9.42578125" style="2" customWidth="1"/>
    <col min="1029" max="1029" width="12.42578125" style="2" bestFit="1" customWidth="1"/>
    <col min="1030" max="1031" width="12.28515625" style="2" customWidth="1"/>
    <col min="1032" max="1032" width="6.28515625" style="2" customWidth="1"/>
    <col min="1033" max="1280" width="9.140625" style="2"/>
    <col min="1281" max="1281" width="4.5703125" style="2" customWidth="1"/>
    <col min="1282" max="1282" width="9.140625" style="2"/>
    <col min="1283" max="1283" width="42.5703125" style="2" customWidth="1"/>
    <col min="1284" max="1284" width="9.42578125" style="2" customWidth="1"/>
    <col min="1285" max="1285" width="12.42578125" style="2" bestFit="1" customWidth="1"/>
    <col min="1286" max="1287" width="12.28515625" style="2" customWidth="1"/>
    <col min="1288" max="1288" width="6.28515625" style="2" customWidth="1"/>
    <col min="1289" max="1536" width="9.140625" style="2"/>
    <col min="1537" max="1537" width="4.5703125" style="2" customWidth="1"/>
    <col min="1538" max="1538" width="9.140625" style="2"/>
    <col min="1539" max="1539" width="42.5703125" style="2" customWidth="1"/>
    <col min="1540" max="1540" width="9.42578125" style="2" customWidth="1"/>
    <col min="1541" max="1541" width="12.42578125" style="2" bestFit="1" customWidth="1"/>
    <col min="1542" max="1543" width="12.28515625" style="2" customWidth="1"/>
    <col min="1544" max="1544" width="6.28515625" style="2" customWidth="1"/>
    <col min="1545" max="1792" width="9.140625" style="2"/>
    <col min="1793" max="1793" width="4.5703125" style="2" customWidth="1"/>
    <col min="1794" max="1794" width="9.140625" style="2"/>
    <col min="1795" max="1795" width="42.5703125" style="2" customWidth="1"/>
    <col min="1796" max="1796" width="9.42578125" style="2" customWidth="1"/>
    <col min="1797" max="1797" width="12.42578125" style="2" bestFit="1" customWidth="1"/>
    <col min="1798" max="1799" width="12.28515625" style="2" customWidth="1"/>
    <col min="1800" max="1800" width="6.28515625" style="2" customWidth="1"/>
    <col min="1801" max="2048" width="9.140625" style="2"/>
    <col min="2049" max="2049" width="4.5703125" style="2" customWidth="1"/>
    <col min="2050" max="2050" width="9.140625" style="2"/>
    <col min="2051" max="2051" width="42.5703125" style="2" customWidth="1"/>
    <col min="2052" max="2052" width="9.42578125" style="2" customWidth="1"/>
    <col min="2053" max="2053" width="12.42578125" style="2" bestFit="1" customWidth="1"/>
    <col min="2054" max="2055" width="12.28515625" style="2" customWidth="1"/>
    <col min="2056" max="2056" width="6.28515625" style="2" customWidth="1"/>
    <col min="2057" max="2304" width="9.140625" style="2"/>
    <col min="2305" max="2305" width="4.5703125" style="2" customWidth="1"/>
    <col min="2306" max="2306" width="9.140625" style="2"/>
    <col min="2307" max="2307" width="42.5703125" style="2" customWidth="1"/>
    <col min="2308" max="2308" width="9.42578125" style="2" customWidth="1"/>
    <col min="2309" max="2309" width="12.42578125" style="2" bestFit="1" customWidth="1"/>
    <col min="2310" max="2311" width="12.28515625" style="2" customWidth="1"/>
    <col min="2312" max="2312" width="6.28515625" style="2" customWidth="1"/>
    <col min="2313" max="2560" width="9.140625" style="2"/>
    <col min="2561" max="2561" width="4.5703125" style="2" customWidth="1"/>
    <col min="2562" max="2562" width="9.140625" style="2"/>
    <col min="2563" max="2563" width="42.5703125" style="2" customWidth="1"/>
    <col min="2564" max="2564" width="9.42578125" style="2" customWidth="1"/>
    <col min="2565" max="2565" width="12.42578125" style="2" bestFit="1" customWidth="1"/>
    <col min="2566" max="2567" width="12.28515625" style="2" customWidth="1"/>
    <col min="2568" max="2568" width="6.28515625" style="2" customWidth="1"/>
    <col min="2569" max="2816" width="9.140625" style="2"/>
    <col min="2817" max="2817" width="4.5703125" style="2" customWidth="1"/>
    <col min="2818" max="2818" width="9.140625" style="2"/>
    <col min="2819" max="2819" width="42.5703125" style="2" customWidth="1"/>
    <col min="2820" max="2820" width="9.42578125" style="2" customWidth="1"/>
    <col min="2821" max="2821" width="12.42578125" style="2" bestFit="1" customWidth="1"/>
    <col min="2822" max="2823" width="12.28515625" style="2" customWidth="1"/>
    <col min="2824" max="2824" width="6.28515625" style="2" customWidth="1"/>
    <col min="2825" max="3072" width="9.140625" style="2"/>
    <col min="3073" max="3073" width="4.5703125" style="2" customWidth="1"/>
    <col min="3074" max="3074" width="9.140625" style="2"/>
    <col min="3075" max="3075" width="42.5703125" style="2" customWidth="1"/>
    <col min="3076" max="3076" width="9.42578125" style="2" customWidth="1"/>
    <col min="3077" max="3077" width="12.42578125" style="2" bestFit="1" customWidth="1"/>
    <col min="3078" max="3079" width="12.28515625" style="2" customWidth="1"/>
    <col min="3080" max="3080" width="6.28515625" style="2" customWidth="1"/>
    <col min="3081" max="3328" width="9.140625" style="2"/>
    <col min="3329" max="3329" width="4.5703125" style="2" customWidth="1"/>
    <col min="3330" max="3330" width="9.140625" style="2"/>
    <col min="3331" max="3331" width="42.5703125" style="2" customWidth="1"/>
    <col min="3332" max="3332" width="9.42578125" style="2" customWidth="1"/>
    <col min="3333" max="3333" width="12.42578125" style="2" bestFit="1" customWidth="1"/>
    <col min="3334" max="3335" width="12.28515625" style="2" customWidth="1"/>
    <col min="3336" max="3336" width="6.28515625" style="2" customWidth="1"/>
    <col min="3337" max="3584" width="9.140625" style="2"/>
    <col min="3585" max="3585" width="4.5703125" style="2" customWidth="1"/>
    <col min="3586" max="3586" width="9.140625" style="2"/>
    <col min="3587" max="3587" width="42.5703125" style="2" customWidth="1"/>
    <col min="3588" max="3588" width="9.42578125" style="2" customWidth="1"/>
    <col min="3589" max="3589" width="12.42578125" style="2" bestFit="1" customWidth="1"/>
    <col min="3590" max="3591" width="12.28515625" style="2" customWidth="1"/>
    <col min="3592" max="3592" width="6.28515625" style="2" customWidth="1"/>
    <col min="3593" max="3840" width="9.140625" style="2"/>
    <col min="3841" max="3841" width="4.5703125" style="2" customWidth="1"/>
    <col min="3842" max="3842" width="9.140625" style="2"/>
    <col min="3843" max="3843" width="42.5703125" style="2" customWidth="1"/>
    <col min="3844" max="3844" width="9.42578125" style="2" customWidth="1"/>
    <col min="3845" max="3845" width="12.42578125" style="2" bestFit="1" customWidth="1"/>
    <col min="3846" max="3847" width="12.28515625" style="2" customWidth="1"/>
    <col min="3848" max="3848" width="6.28515625" style="2" customWidth="1"/>
    <col min="3849" max="4096" width="9.140625" style="2"/>
    <col min="4097" max="4097" width="4.5703125" style="2" customWidth="1"/>
    <col min="4098" max="4098" width="9.140625" style="2"/>
    <col min="4099" max="4099" width="42.5703125" style="2" customWidth="1"/>
    <col min="4100" max="4100" width="9.42578125" style="2" customWidth="1"/>
    <col min="4101" max="4101" width="12.42578125" style="2" bestFit="1" customWidth="1"/>
    <col min="4102" max="4103" width="12.28515625" style="2" customWidth="1"/>
    <col min="4104" max="4104" width="6.28515625" style="2" customWidth="1"/>
    <col min="4105" max="4352" width="9.140625" style="2"/>
    <col min="4353" max="4353" width="4.5703125" style="2" customWidth="1"/>
    <col min="4354" max="4354" width="9.140625" style="2"/>
    <col min="4355" max="4355" width="42.5703125" style="2" customWidth="1"/>
    <col min="4356" max="4356" width="9.42578125" style="2" customWidth="1"/>
    <col min="4357" max="4357" width="12.42578125" style="2" bestFit="1" customWidth="1"/>
    <col min="4358" max="4359" width="12.28515625" style="2" customWidth="1"/>
    <col min="4360" max="4360" width="6.28515625" style="2" customWidth="1"/>
    <col min="4361" max="4608" width="9.140625" style="2"/>
    <col min="4609" max="4609" width="4.5703125" style="2" customWidth="1"/>
    <col min="4610" max="4610" width="9.140625" style="2"/>
    <col min="4611" max="4611" width="42.5703125" style="2" customWidth="1"/>
    <col min="4612" max="4612" width="9.42578125" style="2" customWidth="1"/>
    <col min="4613" max="4613" width="12.42578125" style="2" bestFit="1" customWidth="1"/>
    <col min="4614" max="4615" width="12.28515625" style="2" customWidth="1"/>
    <col min="4616" max="4616" width="6.28515625" style="2" customWidth="1"/>
    <col min="4617" max="4864" width="9.140625" style="2"/>
    <col min="4865" max="4865" width="4.5703125" style="2" customWidth="1"/>
    <col min="4866" max="4866" width="9.140625" style="2"/>
    <col min="4867" max="4867" width="42.5703125" style="2" customWidth="1"/>
    <col min="4868" max="4868" width="9.42578125" style="2" customWidth="1"/>
    <col min="4869" max="4869" width="12.42578125" style="2" bestFit="1" customWidth="1"/>
    <col min="4870" max="4871" width="12.28515625" style="2" customWidth="1"/>
    <col min="4872" max="4872" width="6.28515625" style="2" customWidth="1"/>
    <col min="4873" max="5120" width="9.140625" style="2"/>
    <col min="5121" max="5121" width="4.5703125" style="2" customWidth="1"/>
    <col min="5122" max="5122" width="9.140625" style="2"/>
    <col min="5123" max="5123" width="42.5703125" style="2" customWidth="1"/>
    <col min="5124" max="5124" width="9.42578125" style="2" customWidth="1"/>
    <col min="5125" max="5125" width="12.42578125" style="2" bestFit="1" customWidth="1"/>
    <col min="5126" max="5127" width="12.28515625" style="2" customWidth="1"/>
    <col min="5128" max="5128" width="6.28515625" style="2" customWidth="1"/>
    <col min="5129" max="5376" width="9.140625" style="2"/>
    <col min="5377" max="5377" width="4.5703125" style="2" customWidth="1"/>
    <col min="5378" max="5378" width="9.140625" style="2"/>
    <col min="5379" max="5379" width="42.5703125" style="2" customWidth="1"/>
    <col min="5380" max="5380" width="9.42578125" style="2" customWidth="1"/>
    <col min="5381" max="5381" width="12.42578125" style="2" bestFit="1" customWidth="1"/>
    <col min="5382" max="5383" width="12.28515625" style="2" customWidth="1"/>
    <col min="5384" max="5384" width="6.28515625" style="2" customWidth="1"/>
    <col min="5385" max="5632" width="9.140625" style="2"/>
    <col min="5633" max="5633" width="4.5703125" style="2" customWidth="1"/>
    <col min="5634" max="5634" width="9.140625" style="2"/>
    <col min="5635" max="5635" width="42.5703125" style="2" customWidth="1"/>
    <col min="5636" max="5636" width="9.42578125" style="2" customWidth="1"/>
    <col min="5637" max="5637" width="12.42578125" style="2" bestFit="1" customWidth="1"/>
    <col min="5638" max="5639" width="12.28515625" style="2" customWidth="1"/>
    <col min="5640" max="5640" width="6.28515625" style="2" customWidth="1"/>
    <col min="5641" max="5888" width="9.140625" style="2"/>
    <col min="5889" max="5889" width="4.5703125" style="2" customWidth="1"/>
    <col min="5890" max="5890" width="9.140625" style="2"/>
    <col min="5891" max="5891" width="42.5703125" style="2" customWidth="1"/>
    <col min="5892" max="5892" width="9.42578125" style="2" customWidth="1"/>
    <col min="5893" max="5893" width="12.42578125" style="2" bestFit="1" customWidth="1"/>
    <col min="5894" max="5895" width="12.28515625" style="2" customWidth="1"/>
    <col min="5896" max="5896" width="6.28515625" style="2" customWidth="1"/>
    <col min="5897" max="6144" width="9.140625" style="2"/>
    <col min="6145" max="6145" width="4.5703125" style="2" customWidth="1"/>
    <col min="6146" max="6146" width="9.140625" style="2"/>
    <col min="6147" max="6147" width="42.5703125" style="2" customWidth="1"/>
    <col min="6148" max="6148" width="9.42578125" style="2" customWidth="1"/>
    <col min="6149" max="6149" width="12.42578125" style="2" bestFit="1" customWidth="1"/>
    <col min="6150" max="6151" width="12.28515625" style="2" customWidth="1"/>
    <col min="6152" max="6152" width="6.28515625" style="2" customWidth="1"/>
    <col min="6153" max="6400" width="9.140625" style="2"/>
    <col min="6401" max="6401" width="4.5703125" style="2" customWidth="1"/>
    <col min="6402" max="6402" width="9.140625" style="2"/>
    <col min="6403" max="6403" width="42.5703125" style="2" customWidth="1"/>
    <col min="6404" max="6404" width="9.42578125" style="2" customWidth="1"/>
    <col min="6405" max="6405" width="12.42578125" style="2" bestFit="1" customWidth="1"/>
    <col min="6406" max="6407" width="12.28515625" style="2" customWidth="1"/>
    <col min="6408" max="6408" width="6.28515625" style="2" customWidth="1"/>
    <col min="6409" max="6656" width="9.140625" style="2"/>
    <col min="6657" max="6657" width="4.5703125" style="2" customWidth="1"/>
    <col min="6658" max="6658" width="9.140625" style="2"/>
    <col min="6659" max="6659" width="42.5703125" style="2" customWidth="1"/>
    <col min="6660" max="6660" width="9.42578125" style="2" customWidth="1"/>
    <col min="6661" max="6661" width="12.42578125" style="2" bestFit="1" customWidth="1"/>
    <col min="6662" max="6663" width="12.28515625" style="2" customWidth="1"/>
    <col min="6664" max="6664" width="6.28515625" style="2" customWidth="1"/>
    <col min="6665" max="6912" width="9.140625" style="2"/>
    <col min="6913" max="6913" width="4.5703125" style="2" customWidth="1"/>
    <col min="6914" max="6914" width="9.140625" style="2"/>
    <col min="6915" max="6915" width="42.5703125" style="2" customWidth="1"/>
    <col min="6916" max="6916" width="9.42578125" style="2" customWidth="1"/>
    <col min="6917" max="6917" width="12.42578125" style="2" bestFit="1" customWidth="1"/>
    <col min="6918" max="6919" width="12.28515625" style="2" customWidth="1"/>
    <col min="6920" max="6920" width="6.28515625" style="2" customWidth="1"/>
    <col min="6921" max="7168" width="9.140625" style="2"/>
    <col min="7169" max="7169" width="4.5703125" style="2" customWidth="1"/>
    <col min="7170" max="7170" width="9.140625" style="2"/>
    <col min="7171" max="7171" width="42.5703125" style="2" customWidth="1"/>
    <col min="7172" max="7172" width="9.42578125" style="2" customWidth="1"/>
    <col min="7173" max="7173" width="12.42578125" style="2" bestFit="1" customWidth="1"/>
    <col min="7174" max="7175" width="12.28515625" style="2" customWidth="1"/>
    <col min="7176" max="7176" width="6.28515625" style="2" customWidth="1"/>
    <col min="7177" max="7424" width="9.140625" style="2"/>
    <col min="7425" max="7425" width="4.5703125" style="2" customWidth="1"/>
    <col min="7426" max="7426" width="9.140625" style="2"/>
    <col min="7427" max="7427" width="42.5703125" style="2" customWidth="1"/>
    <col min="7428" max="7428" width="9.42578125" style="2" customWidth="1"/>
    <col min="7429" max="7429" width="12.42578125" style="2" bestFit="1" customWidth="1"/>
    <col min="7430" max="7431" width="12.28515625" style="2" customWidth="1"/>
    <col min="7432" max="7432" width="6.28515625" style="2" customWidth="1"/>
    <col min="7433" max="7680" width="9.140625" style="2"/>
    <col min="7681" max="7681" width="4.5703125" style="2" customWidth="1"/>
    <col min="7682" max="7682" width="9.140625" style="2"/>
    <col min="7683" max="7683" width="42.5703125" style="2" customWidth="1"/>
    <col min="7684" max="7684" width="9.42578125" style="2" customWidth="1"/>
    <col min="7685" max="7685" width="12.42578125" style="2" bestFit="1" customWidth="1"/>
    <col min="7686" max="7687" width="12.28515625" style="2" customWidth="1"/>
    <col min="7688" max="7688" width="6.28515625" style="2" customWidth="1"/>
    <col min="7689" max="7936" width="9.140625" style="2"/>
    <col min="7937" max="7937" width="4.5703125" style="2" customWidth="1"/>
    <col min="7938" max="7938" width="9.140625" style="2"/>
    <col min="7939" max="7939" width="42.5703125" style="2" customWidth="1"/>
    <col min="7940" max="7940" width="9.42578125" style="2" customWidth="1"/>
    <col min="7941" max="7941" width="12.42578125" style="2" bestFit="1" customWidth="1"/>
    <col min="7942" max="7943" width="12.28515625" style="2" customWidth="1"/>
    <col min="7944" max="7944" width="6.28515625" style="2" customWidth="1"/>
    <col min="7945" max="8192" width="9.140625" style="2"/>
    <col min="8193" max="8193" width="4.5703125" style="2" customWidth="1"/>
    <col min="8194" max="8194" width="9.140625" style="2"/>
    <col min="8195" max="8195" width="42.5703125" style="2" customWidth="1"/>
    <col min="8196" max="8196" width="9.42578125" style="2" customWidth="1"/>
    <col min="8197" max="8197" width="12.42578125" style="2" bestFit="1" customWidth="1"/>
    <col min="8198" max="8199" width="12.28515625" style="2" customWidth="1"/>
    <col min="8200" max="8200" width="6.28515625" style="2" customWidth="1"/>
    <col min="8201" max="8448" width="9.140625" style="2"/>
    <col min="8449" max="8449" width="4.5703125" style="2" customWidth="1"/>
    <col min="8450" max="8450" width="9.140625" style="2"/>
    <col min="8451" max="8451" width="42.5703125" style="2" customWidth="1"/>
    <col min="8452" max="8452" width="9.42578125" style="2" customWidth="1"/>
    <col min="8453" max="8453" width="12.42578125" style="2" bestFit="1" customWidth="1"/>
    <col min="8454" max="8455" width="12.28515625" style="2" customWidth="1"/>
    <col min="8456" max="8456" width="6.28515625" style="2" customWidth="1"/>
    <col min="8457" max="8704" width="9.140625" style="2"/>
    <col min="8705" max="8705" width="4.5703125" style="2" customWidth="1"/>
    <col min="8706" max="8706" width="9.140625" style="2"/>
    <col min="8707" max="8707" width="42.5703125" style="2" customWidth="1"/>
    <col min="8708" max="8708" width="9.42578125" style="2" customWidth="1"/>
    <col min="8709" max="8709" width="12.42578125" style="2" bestFit="1" customWidth="1"/>
    <col min="8710" max="8711" width="12.28515625" style="2" customWidth="1"/>
    <col min="8712" max="8712" width="6.28515625" style="2" customWidth="1"/>
    <col min="8713" max="8960" width="9.140625" style="2"/>
    <col min="8961" max="8961" width="4.5703125" style="2" customWidth="1"/>
    <col min="8962" max="8962" width="9.140625" style="2"/>
    <col min="8963" max="8963" width="42.5703125" style="2" customWidth="1"/>
    <col min="8964" max="8964" width="9.42578125" style="2" customWidth="1"/>
    <col min="8965" max="8965" width="12.42578125" style="2" bestFit="1" customWidth="1"/>
    <col min="8966" max="8967" width="12.28515625" style="2" customWidth="1"/>
    <col min="8968" max="8968" width="6.28515625" style="2" customWidth="1"/>
    <col min="8969" max="9216" width="9.140625" style="2"/>
    <col min="9217" max="9217" width="4.5703125" style="2" customWidth="1"/>
    <col min="9218" max="9218" width="9.140625" style="2"/>
    <col min="9219" max="9219" width="42.5703125" style="2" customWidth="1"/>
    <col min="9220" max="9220" width="9.42578125" style="2" customWidth="1"/>
    <col min="9221" max="9221" width="12.42578125" style="2" bestFit="1" customWidth="1"/>
    <col min="9222" max="9223" width="12.28515625" style="2" customWidth="1"/>
    <col min="9224" max="9224" width="6.28515625" style="2" customWidth="1"/>
    <col min="9225" max="9472" width="9.140625" style="2"/>
    <col min="9473" max="9473" width="4.5703125" style="2" customWidth="1"/>
    <col min="9474" max="9474" width="9.140625" style="2"/>
    <col min="9475" max="9475" width="42.5703125" style="2" customWidth="1"/>
    <col min="9476" max="9476" width="9.42578125" style="2" customWidth="1"/>
    <col min="9477" max="9477" width="12.42578125" style="2" bestFit="1" customWidth="1"/>
    <col min="9478" max="9479" width="12.28515625" style="2" customWidth="1"/>
    <col min="9480" max="9480" width="6.28515625" style="2" customWidth="1"/>
    <col min="9481" max="9728" width="9.140625" style="2"/>
    <col min="9729" max="9729" width="4.5703125" style="2" customWidth="1"/>
    <col min="9730" max="9730" width="9.140625" style="2"/>
    <col min="9731" max="9731" width="42.5703125" style="2" customWidth="1"/>
    <col min="9732" max="9732" width="9.42578125" style="2" customWidth="1"/>
    <col min="9733" max="9733" width="12.42578125" style="2" bestFit="1" customWidth="1"/>
    <col min="9734" max="9735" width="12.28515625" style="2" customWidth="1"/>
    <col min="9736" max="9736" width="6.28515625" style="2" customWidth="1"/>
    <col min="9737" max="9984" width="9.140625" style="2"/>
    <col min="9985" max="9985" width="4.5703125" style="2" customWidth="1"/>
    <col min="9986" max="9986" width="9.140625" style="2"/>
    <col min="9987" max="9987" width="42.5703125" style="2" customWidth="1"/>
    <col min="9988" max="9988" width="9.42578125" style="2" customWidth="1"/>
    <col min="9989" max="9989" width="12.42578125" style="2" bestFit="1" customWidth="1"/>
    <col min="9990" max="9991" width="12.28515625" style="2" customWidth="1"/>
    <col min="9992" max="9992" width="6.28515625" style="2" customWidth="1"/>
    <col min="9993" max="10240" width="9.140625" style="2"/>
    <col min="10241" max="10241" width="4.5703125" style="2" customWidth="1"/>
    <col min="10242" max="10242" width="9.140625" style="2"/>
    <col min="10243" max="10243" width="42.5703125" style="2" customWidth="1"/>
    <col min="10244" max="10244" width="9.42578125" style="2" customWidth="1"/>
    <col min="10245" max="10245" width="12.42578125" style="2" bestFit="1" customWidth="1"/>
    <col min="10246" max="10247" width="12.28515625" style="2" customWidth="1"/>
    <col min="10248" max="10248" width="6.28515625" style="2" customWidth="1"/>
    <col min="10249" max="10496" width="9.140625" style="2"/>
    <col min="10497" max="10497" width="4.5703125" style="2" customWidth="1"/>
    <col min="10498" max="10498" width="9.140625" style="2"/>
    <col min="10499" max="10499" width="42.5703125" style="2" customWidth="1"/>
    <col min="10500" max="10500" width="9.42578125" style="2" customWidth="1"/>
    <col min="10501" max="10501" width="12.42578125" style="2" bestFit="1" customWidth="1"/>
    <col min="10502" max="10503" width="12.28515625" style="2" customWidth="1"/>
    <col min="10504" max="10504" width="6.28515625" style="2" customWidth="1"/>
    <col min="10505" max="10752" width="9.140625" style="2"/>
    <col min="10753" max="10753" width="4.5703125" style="2" customWidth="1"/>
    <col min="10754" max="10754" width="9.140625" style="2"/>
    <col min="10755" max="10755" width="42.5703125" style="2" customWidth="1"/>
    <col min="10756" max="10756" width="9.42578125" style="2" customWidth="1"/>
    <col min="10757" max="10757" width="12.42578125" style="2" bestFit="1" customWidth="1"/>
    <col min="10758" max="10759" width="12.28515625" style="2" customWidth="1"/>
    <col min="10760" max="10760" width="6.28515625" style="2" customWidth="1"/>
    <col min="10761" max="11008" width="9.140625" style="2"/>
    <col min="11009" max="11009" width="4.5703125" style="2" customWidth="1"/>
    <col min="11010" max="11010" width="9.140625" style="2"/>
    <col min="11011" max="11011" width="42.5703125" style="2" customWidth="1"/>
    <col min="11012" max="11012" width="9.42578125" style="2" customWidth="1"/>
    <col min="11013" max="11013" width="12.42578125" style="2" bestFit="1" customWidth="1"/>
    <col min="11014" max="11015" width="12.28515625" style="2" customWidth="1"/>
    <col min="11016" max="11016" width="6.28515625" style="2" customWidth="1"/>
    <col min="11017" max="11264" width="9.140625" style="2"/>
    <col min="11265" max="11265" width="4.5703125" style="2" customWidth="1"/>
    <col min="11266" max="11266" width="9.140625" style="2"/>
    <col min="11267" max="11267" width="42.5703125" style="2" customWidth="1"/>
    <col min="11268" max="11268" width="9.42578125" style="2" customWidth="1"/>
    <col min="11269" max="11269" width="12.42578125" style="2" bestFit="1" customWidth="1"/>
    <col min="11270" max="11271" width="12.28515625" style="2" customWidth="1"/>
    <col min="11272" max="11272" width="6.28515625" style="2" customWidth="1"/>
    <col min="11273" max="11520" width="9.140625" style="2"/>
    <col min="11521" max="11521" width="4.5703125" style="2" customWidth="1"/>
    <col min="11522" max="11522" width="9.140625" style="2"/>
    <col min="11523" max="11523" width="42.5703125" style="2" customWidth="1"/>
    <col min="11524" max="11524" width="9.42578125" style="2" customWidth="1"/>
    <col min="11525" max="11525" width="12.42578125" style="2" bestFit="1" customWidth="1"/>
    <col min="11526" max="11527" width="12.28515625" style="2" customWidth="1"/>
    <col min="11528" max="11528" width="6.28515625" style="2" customWidth="1"/>
    <col min="11529" max="11776" width="9.140625" style="2"/>
    <col min="11777" max="11777" width="4.5703125" style="2" customWidth="1"/>
    <col min="11778" max="11778" width="9.140625" style="2"/>
    <col min="11779" max="11779" width="42.5703125" style="2" customWidth="1"/>
    <col min="11780" max="11780" width="9.42578125" style="2" customWidth="1"/>
    <col min="11781" max="11781" width="12.42578125" style="2" bestFit="1" customWidth="1"/>
    <col min="11782" max="11783" width="12.28515625" style="2" customWidth="1"/>
    <col min="11784" max="11784" width="6.28515625" style="2" customWidth="1"/>
    <col min="11785" max="12032" width="9.140625" style="2"/>
    <col min="12033" max="12033" width="4.5703125" style="2" customWidth="1"/>
    <col min="12034" max="12034" width="9.140625" style="2"/>
    <col min="12035" max="12035" width="42.5703125" style="2" customWidth="1"/>
    <col min="12036" max="12036" width="9.42578125" style="2" customWidth="1"/>
    <col min="12037" max="12037" width="12.42578125" style="2" bestFit="1" customWidth="1"/>
    <col min="12038" max="12039" width="12.28515625" style="2" customWidth="1"/>
    <col min="12040" max="12040" width="6.28515625" style="2" customWidth="1"/>
    <col min="12041" max="12288" width="9.140625" style="2"/>
    <col min="12289" max="12289" width="4.5703125" style="2" customWidth="1"/>
    <col min="12290" max="12290" width="9.140625" style="2"/>
    <col min="12291" max="12291" width="42.5703125" style="2" customWidth="1"/>
    <col min="12292" max="12292" width="9.42578125" style="2" customWidth="1"/>
    <col min="12293" max="12293" width="12.42578125" style="2" bestFit="1" customWidth="1"/>
    <col min="12294" max="12295" width="12.28515625" style="2" customWidth="1"/>
    <col min="12296" max="12296" width="6.28515625" style="2" customWidth="1"/>
    <col min="12297" max="12544" width="9.140625" style="2"/>
    <col min="12545" max="12545" width="4.5703125" style="2" customWidth="1"/>
    <col min="12546" max="12546" width="9.140625" style="2"/>
    <col min="12547" max="12547" width="42.5703125" style="2" customWidth="1"/>
    <col min="12548" max="12548" width="9.42578125" style="2" customWidth="1"/>
    <col min="12549" max="12549" width="12.42578125" style="2" bestFit="1" customWidth="1"/>
    <col min="12550" max="12551" width="12.28515625" style="2" customWidth="1"/>
    <col min="12552" max="12552" width="6.28515625" style="2" customWidth="1"/>
    <col min="12553" max="12800" width="9.140625" style="2"/>
    <col min="12801" max="12801" width="4.5703125" style="2" customWidth="1"/>
    <col min="12802" max="12802" width="9.140625" style="2"/>
    <col min="12803" max="12803" width="42.5703125" style="2" customWidth="1"/>
    <col min="12804" max="12804" width="9.42578125" style="2" customWidth="1"/>
    <col min="12805" max="12805" width="12.42578125" style="2" bestFit="1" customWidth="1"/>
    <col min="12806" max="12807" width="12.28515625" style="2" customWidth="1"/>
    <col min="12808" max="12808" width="6.28515625" style="2" customWidth="1"/>
    <col min="12809" max="13056" width="9.140625" style="2"/>
    <col min="13057" max="13057" width="4.5703125" style="2" customWidth="1"/>
    <col min="13058" max="13058" width="9.140625" style="2"/>
    <col min="13059" max="13059" width="42.5703125" style="2" customWidth="1"/>
    <col min="13060" max="13060" width="9.42578125" style="2" customWidth="1"/>
    <col min="13061" max="13061" width="12.42578125" style="2" bestFit="1" customWidth="1"/>
    <col min="13062" max="13063" width="12.28515625" style="2" customWidth="1"/>
    <col min="13064" max="13064" width="6.28515625" style="2" customWidth="1"/>
    <col min="13065" max="13312" width="9.140625" style="2"/>
    <col min="13313" max="13313" width="4.5703125" style="2" customWidth="1"/>
    <col min="13314" max="13314" width="9.140625" style="2"/>
    <col min="13315" max="13315" width="42.5703125" style="2" customWidth="1"/>
    <col min="13316" max="13316" width="9.42578125" style="2" customWidth="1"/>
    <col min="13317" max="13317" width="12.42578125" style="2" bestFit="1" customWidth="1"/>
    <col min="13318" max="13319" width="12.28515625" style="2" customWidth="1"/>
    <col min="13320" max="13320" width="6.28515625" style="2" customWidth="1"/>
    <col min="13321" max="13568" width="9.140625" style="2"/>
    <col min="13569" max="13569" width="4.5703125" style="2" customWidth="1"/>
    <col min="13570" max="13570" width="9.140625" style="2"/>
    <col min="13571" max="13571" width="42.5703125" style="2" customWidth="1"/>
    <col min="13572" max="13572" width="9.42578125" style="2" customWidth="1"/>
    <col min="13573" max="13573" width="12.42578125" style="2" bestFit="1" customWidth="1"/>
    <col min="13574" max="13575" width="12.28515625" style="2" customWidth="1"/>
    <col min="13576" max="13576" width="6.28515625" style="2" customWidth="1"/>
    <col min="13577" max="13824" width="9.140625" style="2"/>
    <col min="13825" max="13825" width="4.5703125" style="2" customWidth="1"/>
    <col min="13826" max="13826" width="9.140625" style="2"/>
    <col min="13827" max="13827" width="42.5703125" style="2" customWidth="1"/>
    <col min="13828" max="13828" width="9.42578125" style="2" customWidth="1"/>
    <col min="13829" max="13829" width="12.42578125" style="2" bestFit="1" customWidth="1"/>
    <col min="13830" max="13831" width="12.28515625" style="2" customWidth="1"/>
    <col min="13832" max="13832" width="6.28515625" style="2" customWidth="1"/>
    <col min="13833" max="14080" width="9.140625" style="2"/>
    <col min="14081" max="14081" width="4.5703125" style="2" customWidth="1"/>
    <col min="14082" max="14082" width="9.140625" style="2"/>
    <col min="14083" max="14083" width="42.5703125" style="2" customWidth="1"/>
    <col min="14084" max="14084" width="9.42578125" style="2" customWidth="1"/>
    <col min="14085" max="14085" width="12.42578125" style="2" bestFit="1" customWidth="1"/>
    <col min="14086" max="14087" width="12.28515625" style="2" customWidth="1"/>
    <col min="14088" max="14088" width="6.28515625" style="2" customWidth="1"/>
    <col min="14089" max="14336" width="9.140625" style="2"/>
    <col min="14337" max="14337" width="4.5703125" style="2" customWidth="1"/>
    <col min="14338" max="14338" width="9.140625" style="2"/>
    <col min="14339" max="14339" width="42.5703125" style="2" customWidth="1"/>
    <col min="14340" max="14340" width="9.42578125" style="2" customWidth="1"/>
    <col min="14341" max="14341" width="12.42578125" style="2" bestFit="1" customWidth="1"/>
    <col min="14342" max="14343" width="12.28515625" style="2" customWidth="1"/>
    <col min="14344" max="14344" width="6.28515625" style="2" customWidth="1"/>
    <col min="14345" max="14592" width="9.140625" style="2"/>
    <col min="14593" max="14593" width="4.5703125" style="2" customWidth="1"/>
    <col min="14594" max="14594" width="9.140625" style="2"/>
    <col min="14595" max="14595" width="42.5703125" style="2" customWidth="1"/>
    <col min="14596" max="14596" width="9.42578125" style="2" customWidth="1"/>
    <col min="14597" max="14597" width="12.42578125" style="2" bestFit="1" customWidth="1"/>
    <col min="14598" max="14599" width="12.28515625" style="2" customWidth="1"/>
    <col min="14600" max="14600" width="6.28515625" style="2" customWidth="1"/>
    <col min="14601" max="14848" width="9.140625" style="2"/>
    <col min="14849" max="14849" width="4.5703125" style="2" customWidth="1"/>
    <col min="14850" max="14850" width="9.140625" style="2"/>
    <col min="14851" max="14851" width="42.5703125" style="2" customWidth="1"/>
    <col min="14852" max="14852" width="9.42578125" style="2" customWidth="1"/>
    <col min="14853" max="14853" width="12.42578125" style="2" bestFit="1" customWidth="1"/>
    <col min="14854" max="14855" width="12.28515625" style="2" customWidth="1"/>
    <col min="14856" max="14856" width="6.28515625" style="2" customWidth="1"/>
    <col min="14857" max="15104" width="9.140625" style="2"/>
    <col min="15105" max="15105" width="4.5703125" style="2" customWidth="1"/>
    <col min="15106" max="15106" width="9.140625" style="2"/>
    <col min="15107" max="15107" width="42.5703125" style="2" customWidth="1"/>
    <col min="15108" max="15108" width="9.42578125" style="2" customWidth="1"/>
    <col min="15109" max="15109" width="12.42578125" style="2" bestFit="1" customWidth="1"/>
    <col min="15110" max="15111" width="12.28515625" style="2" customWidth="1"/>
    <col min="15112" max="15112" width="6.28515625" style="2" customWidth="1"/>
    <col min="15113" max="15360" width="9.140625" style="2"/>
    <col min="15361" max="15361" width="4.5703125" style="2" customWidth="1"/>
    <col min="15362" max="15362" width="9.140625" style="2"/>
    <col min="15363" max="15363" width="42.5703125" style="2" customWidth="1"/>
    <col min="15364" max="15364" width="9.42578125" style="2" customWidth="1"/>
    <col min="15365" max="15365" width="12.42578125" style="2" bestFit="1" customWidth="1"/>
    <col min="15366" max="15367" width="12.28515625" style="2" customWidth="1"/>
    <col min="15368" max="15368" width="6.28515625" style="2" customWidth="1"/>
    <col min="15369" max="15616" width="9.140625" style="2"/>
    <col min="15617" max="15617" width="4.5703125" style="2" customWidth="1"/>
    <col min="15618" max="15618" width="9.140625" style="2"/>
    <col min="15619" max="15619" width="42.5703125" style="2" customWidth="1"/>
    <col min="15620" max="15620" width="9.42578125" style="2" customWidth="1"/>
    <col min="15621" max="15621" width="12.42578125" style="2" bestFit="1" customWidth="1"/>
    <col min="15622" max="15623" width="12.28515625" style="2" customWidth="1"/>
    <col min="15624" max="15624" width="6.28515625" style="2" customWidth="1"/>
    <col min="15625" max="15872" width="9.140625" style="2"/>
    <col min="15873" max="15873" width="4.5703125" style="2" customWidth="1"/>
    <col min="15874" max="15874" width="9.140625" style="2"/>
    <col min="15875" max="15875" width="42.5703125" style="2" customWidth="1"/>
    <col min="15876" max="15876" width="9.42578125" style="2" customWidth="1"/>
    <col min="15877" max="15877" width="12.42578125" style="2" bestFit="1" customWidth="1"/>
    <col min="15878" max="15879" width="12.28515625" style="2" customWidth="1"/>
    <col min="15880" max="15880" width="6.28515625" style="2" customWidth="1"/>
    <col min="15881" max="16128" width="9.140625" style="2"/>
    <col min="16129" max="16129" width="4.5703125" style="2" customWidth="1"/>
    <col min="16130" max="16130" width="9.140625" style="2"/>
    <col min="16131" max="16131" width="42.5703125" style="2" customWidth="1"/>
    <col min="16132" max="16132" width="9.42578125" style="2" customWidth="1"/>
    <col min="16133" max="16133" width="12.42578125" style="2" bestFit="1" customWidth="1"/>
    <col min="16134" max="16135" width="12.28515625" style="2" customWidth="1"/>
    <col min="16136" max="16136" width="6.28515625" style="2" customWidth="1"/>
    <col min="16137" max="16384" width="9.140625" style="2"/>
  </cols>
  <sheetData>
    <row r="1" spans="1:255" x14ac:dyDescent="0.25">
      <c r="A1" s="1"/>
      <c r="B1" s="1"/>
      <c r="C1" s="1"/>
      <c r="D1" s="3"/>
      <c r="E1" s="203" t="s">
        <v>109</v>
      </c>
      <c r="F1" s="203"/>
      <c r="G1" s="203"/>
      <c r="H1" s="1"/>
    </row>
    <row r="2" spans="1:255" x14ac:dyDescent="0.25">
      <c r="A2" s="1"/>
      <c r="B2" s="1"/>
      <c r="C2" s="1"/>
      <c r="D2" s="3"/>
      <c r="E2" s="191"/>
      <c r="F2" s="191"/>
      <c r="G2" s="191"/>
      <c r="H2" s="1"/>
    </row>
    <row r="3" spans="1:255" x14ac:dyDescent="0.25">
      <c r="A3" s="1"/>
      <c r="B3" s="1"/>
      <c r="C3" s="1"/>
      <c r="D3" s="3"/>
      <c r="E3" s="203" t="s">
        <v>519</v>
      </c>
      <c r="F3" s="203"/>
      <c r="G3" s="203"/>
      <c r="H3" s="1"/>
    </row>
    <row r="7" spans="1:255" x14ac:dyDescent="0.25">
      <c r="A7" s="207" t="s">
        <v>106</v>
      </c>
      <c r="B7" s="207"/>
      <c r="C7" s="207"/>
      <c r="D7" s="207"/>
      <c r="E7" s="207"/>
      <c r="F7" s="207"/>
      <c r="G7" s="207"/>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x14ac:dyDescent="0.2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x14ac:dyDescent="0.25">
      <c r="A9" s="208" t="s">
        <v>44</v>
      </c>
      <c r="B9" s="208"/>
      <c r="C9" s="208"/>
      <c r="D9" s="208"/>
      <c r="E9" s="208"/>
      <c r="F9" s="208"/>
      <c r="G9" s="208"/>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x14ac:dyDescent="0.2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x14ac:dyDescent="0.25">
      <c r="A11" s="218" t="s">
        <v>3</v>
      </c>
      <c r="B11" s="220" t="s">
        <v>4</v>
      </c>
      <c r="C11" s="221"/>
      <c r="D11" s="218" t="s">
        <v>5</v>
      </c>
      <c r="E11" s="209" t="s">
        <v>6</v>
      </c>
      <c r="F11" s="209" t="s">
        <v>110</v>
      </c>
      <c r="G11" s="209" t="s">
        <v>7</v>
      </c>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row>
    <row r="12" spans="1:255" x14ac:dyDescent="0.25">
      <c r="A12" s="219"/>
      <c r="B12" s="222"/>
      <c r="C12" s="223"/>
      <c r="D12" s="219"/>
      <c r="E12" s="209"/>
      <c r="F12" s="209"/>
      <c r="G12" s="209"/>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row>
    <row r="13" spans="1:255" ht="47.1" customHeight="1" x14ac:dyDescent="0.25">
      <c r="A13" s="42">
        <v>1</v>
      </c>
      <c r="B13" s="211" t="s">
        <v>107</v>
      </c>
      <c r="C13" s="211"/>
      <c r="D13" s="42" t="s">
        <v>76</v>
      </c>
      <c r="E13" s="44">
        <v>19800</v>
      </c>
      <c r="F13" s="45">
        <f>E13*0.22</f>
        <v>4356</v>
      </c>
      <c r="G13" s="44">
        <f>SUM(E13:F13)</f>
        <v>24156</v>
      </c>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row>
    <row r="14" spans="1:255" ht="47.1" customHeight="1" x14ac:dyDescent="0.25">
      <c r="A14" s="42">
        <v>2</v>
      </c>
      <c r="B14" s="211" t="s">
        <v>108</v>
      </c>
      <c r="C14" s="211"/>
      <c r="D14" s="42" t="s">
        <v>76</v>
      </c>
      <c r="E14" s="44">
        <v>19800</v>
      </c>
      <c r="F14" s="45">
        <f>E14*0.22</f>
        <v>4356</v>
      </c>
      <c r="G14" s="44">
        <f>SUM(E14:F14)</f>
        <v>24156</v>
      </c>
      <c r="H14" s="192"/>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row>
    <row r="15" spans="1:255" ht="114.95" customHeight="1" x14ac:dyDescent="0.25">
      <c r="A15" s="210" t="s">
        <v>54</v>
      </c>
      <c r="B15" s="210"/>
      <c r="C15" s="210"/>
      <c r="D15" s="210"/>
      <c r="E15" s="210"/>
      <c r="F15" s="210"/>
      <c r="G15" s="210"/>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row>
  </sheetData>
  <mergeCells count="13">
    <mergeCell ref="E1:G1"/>
    <mergeCell ref="B13:C13"/>
    <mergeCell ref="B14:C14"/>
    <mergeCell ref="A15:G15"/>
    <mergeCell ref="E3:G3"/>
    <mergeCell ref="A7:G7"/>
    <mergeCell ref="A9:G9"/>
    <mergeCell ref="A11:A12"/>
    <mergeCell ref="B11:C12"/>
    <mergeCell ref="D11:D12"/>
    <mergeCell ref="E11:E12"/>
    <mergeCell ref="F11:F12"/>
    <mergeCell ref="G11:G12"/>
  </mergeCells>
  <pageMargins left="0.31496062992125984" right="0"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workbookViewId="0">
      <selection activeCell="J13" sqref="J13"/>
    </sheetView>
  </sheetViews>
  <sheetFormatPr defaultRowHeight="15.75" x14ac:dyDescent="0.25"/>
  <cols>
    <col min="1" max="1" width="4.5703125" style="2" customWidth="1"/>
    <col min="2" max="2" width="9.140625" style="2"/>
    <col min="3" max="3" width="45.28515625" style="2" customWidth="1"/>
    <col min="4" max="4" width="8.140625" style="2" customWidth="1"/>
    <col min="5" max="5" width="12.42578125" style="2" customWidth="1"/>
    <col min="6" max="6" width="13.28515625" style="2" customWidth="1"/>
    <col min="7" max="7" width="12.42578125" style="2" customWidth="1"/>
    <col min="8" max="8" width="6.28515625" style="2" customWidth="1"/>
    <col min="9" max="256" width="9.140625" style="2"/>
    <col min="257" max="257" width="4.5703125" style="2" customWidth="1"/>
    <col min="258" max="258" width="9.140625" style="2"/>
    <col min="259" max="259" width="45.28515625" style="2" customWidth="1"/>
    <col min="260" max="260" width="8.140625" style="2" customWidth="1"/>
    <col min="261" max="261" width="12.42578125" style="2" customWidth="1"/>
    <col min="262" max="262" width="13.28515625" style="2" customWidth="1"/>
    <col min="263" max="263" width="12.42578125" style="2" customWidth="1"/>
    <col min="264" max="264" width="6.28515625" style="2" customWidth="1"/>
    <col min="265" max="512" width="9.140625" style="2"/>
    <col min="513" max="513" width="4.5703125" style="2" customWidth="1"/>
    <col min="514" max="514" width="9.140625" style="2"/>
    <col min="515" max="515" width="45.28515625" style="2" customWidth="1"/>
    <col min="516" max="516" width="8.140625" style="2" customWidth="1"/>
    <col min="517" max="517" width="12.42578125" style="2" customWidth="1"/>
    <col min="518" max="518" width="13.28515625" style="2" customWidth="1"/>
    <col min="519" max="519" width="12.42578125" style="2" customWidth="1"/>
    <col min="520" max="520" width="6.28515625" style="2" customWidth="1"/>
    <col min="521" max="768" width="9.140625" style="2"/>
    <col min="769" max="769" width="4.5703125" style="2" customWidth="1"/>
    <col min="770" max="770" width="9.140625" style="2"/>
    <col min="771" max="771" width="45.28515625" style="2" customWidth="1"/>
    <col min="772" max="772" width="8.140625" style="2" customWidth="1"/>
    <col min="773" max="773" width="12.42578125" style="2" customWidth="1"/>
    <col min="774" max="774" width="13.28515625" style="2" customWidth="1"/>
    <col min="775" max="775" width="12.42578125" style="2" customWidth="1"/>
    <col min="776" max="776" width="6.28515625" style="2" customWidth="1"/>
    <col min="777" max="1024" width="9.140625" style="2"/>
    <col min="1025" max="1025" width="4.5703125" style="2" customWidth="1"/>
    <col min="1026" max="1026" width="9.140625" style="2"/>
    <col min="1027" max="1027" width="45.28515625" style="2" customWidth="1"/>
    <col min="1028" max="1028" width="8.140625" style="2" customWidth="1"/>
    <col min="1029" max="1029" width="12.42578125" style="2" customWidth="1"/>
    <col min="1030" max="1030" width="13.28515625" style="2" customWidth="1"/>
    <col min="1031" max="1031" width="12.42578125" style="2" customWidth="1"/>
    <col min="1032" max="1032" width="6.28515625" style="2" customWidth="1"/>
    <col min="1033" max="1280" width="9.140625" style="2"/>
    <col min="1281" max="1281" width="4.5703125" style="2" customWidth="1"/>
    <col min="1282" max="1282" width="9.140625" style="2"/>
    <col min="1283" max="1283" width="45.28515625" style="2" customWidth="1"/>
    <col min="1284" max="1284" width="8.140625" style="2" customWidth="1"/>
    <col min="1285" max="1285" width="12.42578125" style="2" customWidth="1"/>
    <col min="1286" max="1286" width="13.28515625" style="2" customWidth="1"/>
    <col min="1287" max="1287" width="12.42578125" style="2" customWidth="1"/>
    <col min="1288" max="1288" width="6.28515625" style="2" customWidth="1"/>
    <col min="1289" max="1536" width="9.140625" style="2"/>
    <col min="1537" max="1537" width="4.5703125" style="2" customWidth="1"/>
    <col min="1538" max="1538" width="9.140625" style="2"/>
    <col min="1539" max="1539" width="45.28515625" style="2" customWidth="1"/>
    <col min="1540" max="1540" width="8.140625" style="2" customWidth="1"/>
    <col min="1541" max="1541" width="12.42578125" style="2" customWidth="1"/>
    <col min="1542" max="1542" width="13.28515625" style="2" customWidth="1"/>
    <col min="1543" max="1543" width="12.42578125" style="2" customWidth="1"/>
    <col min="1544" max="1544" width="6.28515625" style="2" customWidth="1"/>
    <col min="1545" max="1792" width="9.140625" style="2"/>
    <col min="1793" max="1793" width="4.5703125" style="2" customWidth="1"/>
    <col min="1794" max="1794" width="9.140625" style="2"/>
    <col min="1795" max="1795" width="45.28515625" style="2" customWidth="1"/>
    <col min="1796" max="1796" width="8.140625" style="2" customWidth="1"/>
    <col min="1797" max="1797" width="12.42578125" style="2" customWidth="1"/>
    <col min="1798" max="1798" width="13.28515625" style="2" customWidth="1"/>
    <col min="1799" max="1799" width="12.42578125" style="2" customWidth="1"/>
    <col min="1800" max="1800" width="6.28515625" style="2" customWidth="1"/>
    <col min="1801" max="2048" width="9.140625" style="2"/>
    <col min="2049" max="2049" width="4.5703125" style="2" customWidth="1"/>
    <col min="2050" max="2050" width="9.140625" style="2"/>
    <col min="2051" max="2051" width="45.28515625" style="2" customWidth="1"/>
    <col min="2052" max="2052" width="8.140625" style="2" customWidth="1"/>
    <col min="2053" max="2053" width="12.42578125" style="2" customWidth="1"/>
    <col min="2054" max="2054" width="13.28515625" style="2" customWidth="1"/>
    <col min="2055" max="2055" width="12.42578125" style="2" customWidth="1"/>
    <col min="2056" max="2056" width="6.28515625" style="2" customWidth="1"/>
    <col min="2057" max="2304" width="9.140625" style="2"/>
    <col min="2305" max="2305" width="4.5703125" style="2" customWidth="1"/>
    <col min="2306" max="2306" width="9.140625" style="2"/>
    <col min="2307" max="2307" width="45.28515625" style="2" customWidth="1"/>
    <col min="2308" max="2308" width="8.140625" style="2" customWidth="1"/>
    <col min="2309" max="2309" width="12.42578125" style="2" customWidth="1"/>
    <col min="2310" max="2310" width="13.28515625" style="2" customWidth="1"/>
    <col min="2311" max="2311" width="12.42578125" style="2" customWidth="1"/>
    <col min="2312" max="2312" width="6.28515625" style="2" customWidth="1"/>
    <col min="2313" max="2560" width="9.140625" style="2"/>
    <col min="2561" max="2561" width="4.5703125" style="2" customWidth="1"/>
    <col min="2562" max="2562" width="9.140625" style="2"/>
    <col min="2563" max="2563" width="45.28515625" style="2" customWidth="1"/>
    <col min="2564" max="2564" width="8.140625" style="2" customWidth="1"/>
    <col min="2565" max="2565" width="12.42578125" style="2" customWidth="1"/>
    <col min="2566" max="2566" width="13.28515625" style="2" customWidth="1"/>
    <col min="2567" max="2567" width="12.42578125" style="2" customWidth="1"/>
    <col min="2568" max="2568" width="6.28515625" style="2" customWidth="1"/>
    <col min="2569" max="2816" width="9.140625" style="2"/>
    <col min="2817" max="2817" width="4.5703125" style="2" customWidth="1"/>
    <col min="2818" max="2818" width="9.140625" style="2"/>
    <col min="2819" max="2819" width="45.28515625" style="2" customWidth="1"/>
    <col min="2820" max="2820" width="8.140625" style="2" customWidth="1"/>
    <col min="2821" max="2821" width="12.42578125" style="2" customWidth="1"/>
    <col min="2822" max="2822" width="13.28515625" style="2" customWidth="1"/>
    <col min="2823" max="2823" width="12.42578125" style="2" customWidth="1"/>
    <col min="2824" max="2824" width="6.28515625" style="2" customWidth="1"/>
    <col min="2825" max="3072" width="9.140625" style="2"/>
    <col min="3073" max="3073" width="4.5703125" style="2" customWidth="1"/>
    <col min="3074" max="3074" width="9.140625" style="2"/>
    <col min="3075" max="3075" width="45.28515625" style="2" customWidth="1"/>
    <col min="3076" max="3076" width="8.140625" style="2" customWidth="1"/>
    <col min="3077" max="3077" width="12.42578125" style="2" customWidth="1"/>
    <col min="3078" max="3078" width="13.28515625" style="2" customWidth="1"/>
    <col min="3079" max="3079" width="12.42578125" style="2" customWidth="1"/>
    <col min="3080" max="3080" width="6.28515625" style="2" customWidth="1"/>
    <col min="3081" max="3328" width="9.140625" style="2"/>
    <col min="3329" max="3329" width="4.5703125" style="2" customWidth="1"/>
    <col min="3330" max="3330" width="9.140625" style="2"/>
    <col min="3331" max="3331" width="45.28515625" style="2" customWidth="1"/>
    <col min="3332" max="3332" width="8.140625" style="2" customWidth="1"/>
    <col min="3333" max="3333" width="12.42578125" style="2" customWidth="1"/>
    <col min="3334" max="3334" width="13.28515625" style="2" customWidth="1"/>
    <col min="3335" max="3335" width="12.42578125" style="2" customWidth="1"/>
    <col min="3336" max="3336" width="6.28515625" style="2" customWidth="1"/>
    <col min="3337" max="3584" width="9.140625" style="2"/>
    <col min="3585" max="3585" width="4.5703125" style="2" customWidth="1"/>
    <col min="3586" max="3586" width="9.140625" style="2"/>
    <col min="3587" max="3587" width="45.28515625" style="2" customWidth="1"/>
    <col min="3588" max="3588" width="8.140625" style="2" customWidth="1"/>
    <col min="3589" max="3589" width="12.42578125" style="2" customWidth="1"/>
    <col min="3590" max="3590" width="13.28515625" style="2" customWidth="1"/>
    <col min="3591" max="3591" width="12.42578125" style="2" customWidth="1"/>
    <col min="3592" max="3592" width="6.28515625" style="2" customWidth="1"/>
    <col min="3593" max="3840" width="9.140625" style="2"/>
    <col min="3841" max="3841" width="4.5703125" style="2" customWidth="1"/>
    <col min="3842" max="3842" width="9.140625" style="2"/>
    <col min="3843" max="3843" width="45.28515625" style="2" customWidth="1"/>
    <col min="3844" max="3844" width="8.140625" style="2" customWidth="1"/>
    <col min="3845" max="3845" width="12.42578125" style="2" customWidth="1"/>
    <col min="3846" max="3846" width="13.28515625" style="2" customWidth="1"/>
    <col min="3847" max="3847" width="12.42578125" style="2" customWidth="1"/>
    <col min="3848" max="3848" width="6.28515625" style="2" customWidth="1"/>
    <col min="3849" max="4096" width="9.140625" style="2"/>
    <col min="4097" max="4097" width="4.5703125" style="2" customWidth="1"/>
    <col min="4098" max="4098" width="9.140625" style="2"/>
    <col min="4099" max="4099" width="45.28515625" style="2" customWidth="1"/>
    <col min="4100" max="4100" width="8.140625" style="2" customWidth="1"/>
    <col min="4101" max="4101" width="12.42578125" style="2" customWidth="1"/>
    <col min="4102" max="4102" width="13.28515625" style="2" customWidth="1"/>
    <col min="4103" max="4103" width="12.42578125" style="2" customWidth="1"/>
    <col min="4104" max="4104" width="6.28515625" style="2" customWidth="1"/>
    <col min="4105" max="4352" width="9.140625" style="2"/>
    <col min="4353" max="4353" width="4.5703125" style="2" customWidth="1"/>
    <col min="4354" max="4354" width="9.140625" style="2"/>
    <col min="4355" max="4355" width="45.28515625" style="2" customWidth="1"/>
    <col min="4356" max="4356" width="8.140625" style="2" customWidth="1"/>
    <col min="4357" max="4357" width="12.42578125" style="2" customWidth="1"/>
    <col min="4358" max="4358" width="13.28515625" style="2" customWidth="1"/>
    <col min="4359" max="4359" width="12.42578125" style="2" customWidth="1"/>
    <col min="4360" max="4360" width="6.28515625" style="2" customWidth="1"/>
    <col min="4361" max="4608" width="9.140625" style="2"/>
    <col min="4609" max="4609" width="4.5703125" style="2" customWidth="1"/>
    <col min="4610" max="4610" width="9.140625" style="2"/>
    <col min="4611" max="4611" width="45.28515625" style="2" customWidth="1"/>
    <col min="4612" max="4612" width="8.140625" style="2" customWidth="1"/>
    <col min="4613" max="4613" width="12.42578125" style="2" customWidth="1"/>
    <col min="4614" max="4614" width="13.28515625" style="2" customWidth="1"/>
    <col min="4615" max="4615" width="12.42578125" style="2" customWidth="1"/>
    <col min="4616" max="4616" width="6.28515625" style="2" customWidth="1"/>
    <col min="4617" max="4864" width="9.140625" style="2"/>
    <col min="4865" max="4865" width="4.5703125" style="2" customWidth="1"/>
    <col min="4866" max="4866" width="9.140625" style="2"/>
    <col min="4867" max="4867" width="45.28515625" style="2" customWidth="1"/>
    <col min="4868" max="4868" width="8.140625" style="2" customWidth="1"/>
    <col min="4869" max="4869" width="12.42578125" style="2" customWidth="1"/>
    <col min="4870" max="4870" width="13.28515625" style="2" customWidth="1"/>
    <col min="4871" max="4871" width="12.42578125" style="2" customWidth="1"/>
    <col min="4872" max="4872" width="6.28515625" style="2" customWidth="1"/>
    <col min="4873" max="5120" width="9.140625" style="2"/>
    <col min="5121" max="5121" width="4.5703125" style="2" customWidth="1"/>
    <col min="5122" max="5122" width="9.140625" style="2"/>
    <col min="5123" max="5123" width="45.28515625" style="2" customWidth="1"/>
    <col min="5124" max="5124" width="8.140625" style="2" customWidth="1"/>
    <col min="5125" max="5125" width="12.42578125" style="2" customWidth="1"/>
    <col min="5126" max="5126" width="13.28515625" style="2" customWidth="1"/>
    <col min="5127" max="5127" width="12.42578125" style="2" customWidth="1"/>
    <col min="5128" max="5128" width="6.28515625" style="2" customWidth="1"/>
    <col min="5129" max="5376" width="9.140625" style="2"/>
    <col min="5377" max="5377" width="4.5703125" style="2" customWidth="1"/>
    <col min="5378" max="5378" width="9.140625" style="2"/>
    <col min="5379" max="5379" width="45.28515625" style="2" customWidth="1"/>
    <col min="5380" max="5380" width="8.140625" style="2" customWidth="1"/>
    <col min="5381" max="5381" width="12.42578125" style="2" customWidth="1"/>
    <col min="5382" max="5382" width="13.28515625" style="2" customWidth="1"/>
    <col min="5383" max="5383" width="12.42578125" style="2" customWidth="1"/>
    <col min="5384" max="5384" width="6.28515625" style="2" customWidth="1"/>
    <col min="5385" max="5632" width="9.140625" style="2"/>
    <col min="5633" max="5633" width="4.5703125" style="2" customWidth="1"/>
    <col min="5634" max="5634" width="9.140625" style="2"/>
    <col min="5635" max="5635" width="45.28515625" style="2" customWidth="1"/>
    <col min="5636" max="5636" width="8.140625" style="2" customWidth="1"/>
    <col min="5637" max="5637" width="12.42578125" style="2" customWidth="1"/>
    <col min="5638" max="5638" width="13.28515625" style="2" customWidth="1"/>
    <col min="5639" max="5639" width="12.42578125" style="2" customWidth="1"/>
    <col min="5640" max="5640" width="6.28515625" style="2" customWidth="1"/>
    <col min="5641" max="5888" width="9.140625" style="2"/>
    <col min="5889" max="5889" width="4.5703125" style="2" customWidth="1"/>
    <col min="5890" max="5890" width="9.140625" style="2"/>
    <col min="5891" max="5891" width="45.28515625" style="2" customWidth="1"/>
    <col min="5892" max="5892" width="8.140625" style="2" customWidth="1"/>
    <col min="5893" max="5893" width="12.42578125" style="2" customWidth="1"/>
    <col min="5894" max="5894" width="13.28515625" style="2" customWidth="1"/>
    <col min="5895" max="5895" width="12.42578125" style="2" customWidth="1"/>
    <col min="5896" max="5896" width="6.28515625" style="2" customWidth="1"/>
    <col min="5897" max="6144" width="9.140625" style="2"/>
    <col min="6145" max="6145" width="4.5703125" style="2" customWidth="1"/>
    <col min="6146" max="6146" width="9.140625" style="2"/>
    <col min="6147" max="6147" width="45.28515625" style="2" customWidth="1"/>
    <col min="6148" max="6148" width="8.140625" style="2" customWidth="1"/>
    <col min="6149" max="6149" width="12.42578125" style="2" customWidth="1"/>
    <col min="6150" max="6150" width="13.28515625" style="2" customWidth="1"/>
    <col min="6151" max="6151" width="12.42578125" style="2" customWidth="1"/>
    <col min="6152" max="6152" width="6.28515625" style="2" customWidth="1"/>
    <col min="6153" max="6400" width="9.140625" style="2"/>
    <col min="6401" max="6401" width="4.5703125" style="2" customWidth="1"/>
    <col min="6402" max="6402" width="9.140625" style="2"/>
    <col min="6403" max="6403" width="45.28515625" style="2" customWidth="1"/>
    <col min="6404" max="6404" width="8.140625" style="2" customWidth="1"/>
    <col min="6405" max="6405" width="12.42578125" style="2" customWidth="1"/>
    <col min="6406" max="6406" width="13.28515625" style="2" customWidth="1"/>
    <col min="6407" max="6407" width="12.42578125" style="2" customWidth="1"/>
    <col min="6408" max="6408" width="6.28515625" style="2" customWidth="1"/>
    <col min="6409" max="6656" width="9.140625" style="2"/>
    <col min="6657" max="6657" width="4.5703125" style="2" customWidth="1"/>
    <col min="6658" max="6658" width="9.140625" style="2"/>
    <col min="6659" max="6659" width="45.28515625" style="2" customWidth="1"/>
    <col min="6660" max="6660" width="8.140625" style="2" customWidth="1"/>
    <col min="6661" max="6661" width="12.42578125" style="2" customWidth="1"/>
    <col min="6662" max="6662" width="13.28515625" style="2" customWidth="1"/>
    <col min="6663" max="6663" width="12.42578125" style="2" customWidth="1"/>
    <col min="6664" max="6664" width="6.28515625" style="2" customWidth="1"/>
    <col min="6665" max="6912" width="9.140625" style="2"/>
    <col min="6913" max="6913" width="4.5703125" style="2" customWidth="1"/>
    <col min="6914" max="6914" width="9.140625" style="2"/>
    <col min="6915" max="6915" width="45.28515625" style="2" customWidth="1"/>
    <col min="6916" max="6916" width="8.140625" style="2" customWidth="1"/>
    <col min="6917" max="6917" width="12.42578125" style="2" customWidth="1"/>
    <col min="6918" max="6918" width="13.28515625" style="2" customWidth="1"/>
    <col min="6919" max="6919" width="12.42578125" style="2" customWidth="1"/>
    <col min="6920" max="6920" width="6.28515625" style="2" customWidth="1"/>
    <col min="6921" max="7168" width="9.140625" style="2"/>
    <col min="7169" max="7169" width="4.5703125" style="2" customWidth="1"/>
    <col min="7170" max="7170" width="9.140625" style="2"/>
    <col min="7171" max="7171" width="45.28515625" style="2" customWidth="1"/>
    <col min="7172" max="7172" width="8.140625" style="2" customWidth="1"/>
    <col min="7173" max="7173" width="12.42578125" style="2" customWidth="1"/>
    <col min="7174" max="7174" width="13.28515625" style="2" customWidth="1"/>
    <col min="7175" max="7175" width="12.42578125" style="2" customWidth="1"/>
    <col min="7176" max="7176" width="6.28515625" style="2" customWidth="1"/>
    <col min="7177" max="7424" width="9.140625" style="2"/>
    <col min="7425" max="7425" width="4.5703125" style="2" customWidth="1"/>
    <col min="7426" max="7426" width="9.140625" style="2"/>
    <col min="7427" max="7427" width="45.28515625" style="2" customWidth="1"/>
    <col min="7428" max="7428" width="8.140625" style="2" customWidth="1"/>
    <col min="7429" max="7429" width="12.42578125" style="2" customWidth="1"/>
    <col min="7430" max="7430" width="13.28515625" style="2" customWidth="1"/>
    <col min="7431" max="7431" width="12.42578125" style="2" customWidth="1"/>
    <col min="7432" max="7432" width="6.28515625" style="2" customWidth="1"/>
    <col min="7433" max="7680" width="9.140625" style="2"/>
    <col min="7681" max="7681" width="4.5703125" style="2" customWidth="1"/>
    <col min="7682" max="7682" width="9.140625" style="2"/>
    <col min="7683" max="7683" width="45.28515625" style="2" customWidth="1"/>
    <col min="7684" max="7684" width="8.140625" style="2" customWidth="1"/>
    <col min="7685" max="7685" width="12.42578125" style="2" customWidth="1"/>
    <col min="7686" max="7686" width="13.28515625" style="2" customWidth="1"/>
    <col min="7687" max="7687" width="12.42578125" style="2" customWidth="1"/>
    <col min="7688" max="7688" width="6.28515625" style="2" customWidth="1"/>
    <col min="7689" max="7936" width="9.140625" style="2"/>
    <col min="7937" max="7937" width="4.5703125" style="2" customWidth="1"/>
    <col min="7938" max="7938" width="9.140625" style="2"/>
    <col min="7939" max="7939" width="45.28515625" style="2" customWidth="1"/>
    <col min="7940" max="7940" width="8.140625" style="2" customWidth="1"/>
    <col min="7941" max="7941" width="12.42578125" style="2" customWidth="1"/>
    <col min="7942" max="7942" width="13.28515625" style="2" customWidth="1"/>
    <col min="7943" max="7943" width="12.42578125" style="2" customWidth="1"/>
    <col min="7944" max="7944" width="6.28515625" style="2" customWidth="1"/>
    <col min="7945" max="8192" width="9.140625" style="2"/>
    <col min="8193" max="8193" width="4.5703125" style="2" customWidth="1"/>
    <col min="8194" max="8194" width="9.140625" style="2"/>
    <col min="8195" max="8195" width="45.28515625" style="2" customWidth="1"/>
    <col min="8196" max="8196" width="8.140625" style="2" customWidth="1"/>
    <col min="8197" max="8197" width="12.42578125" style="2" customWidth="1"/>
    <col min="8198" max="8198" width="13.28515625" style="2" customWidth="1"/>
    <col min="8199" max="8199" width="12.42578125" style="2" customWidth="1"/>
    <col min="8200" max="8200" width="6.28515625" style="2" customWidth="1"/>
    <col min="8201" max="8448" width="9.140625" style="2"/>
    <col min="8449" max="8449" width="4.5703125" style="2" customWidth="1"/>
    <col min="8450" max="8450" width="9.140625" style="2"/>
    <col min="8451" max="8451" width="45.28515625" style="2" customWidth="1"/>
    <col min="8452" max="8452" width="8.140625" style="2" customWidth="1"/>
    <col min="8453" max="8453" width="12.42578125" style="2" customWidth="1"/>
    <col min="8454" max="8454" width="13.28515625" style="2" customWidth="1"/>
    <col min="8455" max="8455" width="12.42578125" style="2" customWidth="1"/>
    <col min="8456" max="8456" width="6.28515625" style="2" customWidth="1"/>
    <col min="8457" max="8704" width="9.140625" style="2"/>
    <col min="8705" max="8705" width="4.5703125" style="2" customWidth="1"/>
    <col min="8706" max="8706" width="9.140625" style="2"/>
    <col min="8707" max="8707" width="45.28515625" style="2" customWidth="1"/>
    <col min="8708" max="8708" width="8.140625" style="2" customWidth="1"/>
    <col min="8709" max="8709" width="12.42578125" style="2" customWidth="1"/>
    <col min="8710" max="8710" width="13.28515625" style="2" customWidth="1"/>
    <col min="8711" max="8711" width="12.42578125" style="2" customWidth="1"/>
    <col min="8712" max="8712" width="6.28515625" style="2" customWidth="1"/>
    <col min="8713" max="8960" width="9.140625" style="2"/>
    <col min="8961" max="8961" width="4.5703125" style="2" customWidth="1"/>
    <col min="8962" max="8962" width="9.140625" style="2"/>
    <col min="8963" max="8963" width="45.28515625" style="2" customWidth="1"/>
    <col min="8964" max="8964" width="8.140625" style="2" customWidth="1"/>
    <col min="8965" max="8965" width="12.42578125" style="2" customWidth="1"/>
    <col min="8966" max="8966" width="13.28515625" style="2" customWidth="1"/>
    <col min="8967" max="8967" width="12.42578125" style="2" customWidth="1"/>
    <col min="8968" max="8968" width="6.28515625" style="2" customWidth="1"/>
    <col min="8969" max="9216" width="9.140625" style="2"/>
    <col min="9217" max="9217" width="4.5703125" style="2" customWidth="1"/>
    <col min="9218" max="9218" width="9.140625" style="2"/>
    <col min="9219" max="9219" width="45.28515625" style="2" customWidth="1"/>
    <col min="9220" max="9220" width="8.140625" style="2" customWidth="1"/>
    <col min="9221" max="9221" width="12.42578125" style="2" customWidth="1"/>
    <col min="9222" max="9222" width="13.28515625" style="2" customWidth="1"/>
    <col min="9223" max="9223" width="12.42578125" style="2" customWidth="1"/>
    <col min="9224" max="9224" width="6.28515625" style="2" customWidth="1"/>
    <col min="9225" max="9472" width="9.140625" style="2"/>
    <col min="9473" max="9473" width="4.5703125" style="2" customWidth="1"/>
    <col min="9474" max="9474" width="9.140625" style="2"/>
    <col min="9475" max="9475" width="45.28515625" style="2" customWidth="1"/>
    <col min="9476" max="9476" width="8.140625" style="2" customWidth="1"/>
    <col min="9477" max="9477" width="12.42578125" style="2" customWidth="1"/>
    <col min="9478" max="9478" width="13.28515625" style="2" customWidth="1"/>
    <col min="9479" max="9479" width="12.42578125" style="2" customWidth="1"/>
    <col min="9480" max="9480" width="6.28515625" style="2" customWidth="1"/>
    <col min="9481" max="9728" width="9.140625" style="2"/>
    <col min="9729" max="9729" width="4.5703125" style="2" customWidth="1"/>
    <col min="9730" max="9730" width="9.140625" style="2"/>
    <col min="9731" max="9731" width="45.28515625" style="2" customWidth="1"/>
    <col min="9732" max="9732" width="8.140625" style="2" customWidth="1"/>
    <col min="9733" max="9733" width="12.42578125" style="2" customWidth="1"/>
    <col min="9734" max="9734" width="13.28515625" style="2" customWidth="1"/>
    <col min="9735" max="9735" width="12.42578125" style="2" customWidth="1"/>
    <col min="9736" max="9736" width="6.28515625" style="2" customWidth="1"/>
    <col min="9737" max="9984" width="9.140625" style="2"/>
    <col min="9985" max="9985" width="4.5703125" style="2" customWidth="1"/>
    <col min="9986" max="9986" width="9.140625" style="2"/>
    <col min="9987" max="9987" width="45.28515625" style="2" customWidth="1"/>
    <col min="9988" max="9988" width="8.140625" style="2" customWidth="1"/>
    <col min="9989" max="9989" width="12.42578125" style="2" customWidth="1"/>
    <col min="9990" max="9990" width="13.28515625" style="2" customWidth="1"/>
    <col min="9991" max="9991" width="12.42578125" style="2" customWidth="1"/>
    <col min="9992" max="9992" width="6.28515625" style="2" customWidth="1"/>
    <col min="9993" max="10240" width="9.140625" style="2"/>
    <col min="10241" max="10241" width="4.5703125" style="2" customWidth="1"/>
    <col min="10242" max="10242" width="9.140625" style="2"/>
    <col min="10243" max="10243" width="45.28515625" style="2" customWidth="1"/>
    <col min="10244" max="10244" width="8.140625" style="2" customWidth="1"/>
    <col min="10245" max="10245" width="12.42578125" style="2" customWidth="1"/>
    <col min="10246" max="10246" width="13.28515625" style="2" customWidth="1"/>
    <col min="10247" max="10247" width="12.42578125" style="2" customWidth="1"/>
    <col min="10248" max="10248" width="6.28515625" style="2" customWidth="1"/>
    <col min="10249" max="10496" width="9.140625" style="2"/>
    <col min="10497" max="10497" width="4.5703125" style="2" customWidth="1"/>
    <col min="10498" max="10498" width="9.140625" style="2"/>
    <col min="10499" max="10499" width="45.28515625" style="2" customWidth="1"/>
    <col min="10500" max="10500" width="8.140625" style="2" customWidth="1"/>
    <col min="10501" max="10501" width="12.42578125" style="2" customWidth="1"/>
    <col min="10502" max="10502" width="13.28515625" style="2" customWidth="1"/>
    <col min="10503" max="10503" width="12.42578125" style="2" customWidth="1"/>
    <col min="10504" max="10504" width="6.28515625" style="2" customWidth="1"/>
    <col min="10505" max="10752" width="9.140625" style="2"/>
    <col min="10753" max="10753" width="4.5703125" style="2" customWidth="1"/>
    <col min="10754" max="10754" width="9.140625" style="2"/>
    <col min="10755" max="10755" width="45.28515625" style="2" customWidth="1"/>
    <col min="10756" max="10756" width="8.140625" style="2" customWidth="1"/>
    <col min="10757" max="10757" width="12.42578125" style="2" customWidth="1"/>
    <col min="10758" max="10758" width="13.28515625" style="2" customWidth="1"/>
    <col min="10759" max="10759" width="12.42578125" style="2" customWidth="1"/>
    <col min="10760" max="10760" width="6.28515625" style="2" customWidth="1"/>
    <col min="10761" max="11008" width="9.140625" style="2"/>
    <col min="11009" max="11009" width="4.5703125" style="2" customWidth="1"/>
    <col min="11010" max="11010" width="9.140625" style="2"/>
    <col min="11011" max="11011" width="45.28515625" style="2" customWidth="1"/>
    <col min="11012" max="11012" width="8.140625" style="2" customWidth="1"/>
    <col min="11013" max="11013" width="12.42578125" style="2" customWidth="1"/>
    <col min="11014" max="11014" width="13.28515625" style="2" customWidth="1"/>
    <col min="11015" max="11015" width="12.42578125" style="2" customWidth="1"/>
    <col min="11016" max="11016" width="6.28515625" style="2" customWidth="1"/>
    <col min="11017" max="11264" width="9.140625" style="2"/>
    <col min="11265" max="11265" width="4.5703125" style="2" customWidth="1"/>
    <col min="11266" max="11266" width="9.140625" style="2"/>
    <col min="11267" max="11267" width="45.28515625" style="2" customWidth="1"/>
    <col min="11268" max="11268" width="8.140625" style="2" customWidth="1"/>
    <col min="11269" max="11269" width="12.42578125" style="2" customWidth="1"/>
    <col min="11270" max="11270" width="13.28515625" style="2" customWidth="1"/>
    <col min="11271" max="11271" width="12.42578125" style="2" customWidth="1"/>
    <col min="11272" max="11272" width="6.28515625" style="2" customWidth="1"/>
    <col min="11273" max="11520" width="9.140625" style="2"/>
    <col min="11521" max="11521" width="4.5703125" style="2" customWidth="1"/>
    <col min="11522" max="11522" width="9.140625" style="2"/>
    <col min="11523" max="11523" width="45.28515625" style="2" customWidth="1"/>
    <col min="11524" max="11524" width="8.140625" style="2" customWidth="1"/>
    <col min="11525" max="11525" width="12.42578125" style="2" customWidth="1"/>
    <col min="11526" max="11526" width="13.28515625" style="2" customWidth="1"/>
    <col min="11527" max="11527" width="12.42578125" style="2" customWidth="1"/>
    <col min="11528" max="11528" width="6.28515625" style="2" customWidth="1"/>
    <col min="11529" max="11776" width="9.140625" style="2"/>
    <col min="11777" max="11777" width="4.5703125" style="2" customWidth="1"/>
    <col min="11778" max="11778" width="9.140625" style="2"/>
    <col min="11779" max="11779" width="45.28515625" style="2" customWidth="1"/>
    <col min="11780" max="11780" width="8.140625" style="2" customWidth="1"/>
    <col min="11781" max="11781" width="12.42578125" style="2" customWidth="1"/>
    <col min="11782" max="11782" width="13.28515625" style="2" customWidth="1"/>
    <col min="11783" max="11783" width="12.42578125" style="2" customWidth="1"/>
    <col min="11784" max="11784" width="6.28515625" style="2" customWidth="1"/>
    <col min="11785" max="12032" width="9.140625" style="2"/>
    <col min="12033" max="12033" width="4.5703125" style="2" customWidth="1"/>
    <col min="12034" max="12034" width="9.140625" style="2"/>
    <col min="12035" max="12035" width="45.28515625" style="2" customWidth="1"/>
    <col min="12036" max="12036" width="8.140625" style="2" customWidth="1"/>
    <col min="12037" max="12037" width="12.42578125" style="2" customWidth="1"/>
    <col min="12038" max="12038" width="13.28515625" style="2" customWidth="1"/>
    <col min="12039" max="12039" width="12.42578125" style="2" customWidth="1"/>
    <col min="12040" max="12040" width="6.28515625" style="2" customWidth="1"/>
    <col min="12041" max="12288" width="9.140625" style="2"/>
    <col min="12289" max="12289" width="4.5703125" style="2" customWidth="1"/>
    <col min="12290" max="12290" width="9.140625" style="2"/>
    <col min="12291" max="12291" width="45.28515625" style="2" customWidth="1"/>
    <col min="12292" max="12292" width="8.140625" style="2" customWidth="1"/>
    <col min="12293" max="12293" width="12.42578125" style="2" customWidth="1"/>
    <col min="12294" max="12294" width="13.28515625" style="2" customWidth="1"/>
    <col min="12295" max="12295" width="12.42578125" style="2" customWidth="1"/>
    <col min="12296" max="12296" width="6.28515625" style="2" customWidth="1"/>
    <col min="12297" max="12544" width="9.140625" style="2"/>
    <col min="12545" max="12545" width="4.5703125" style="2" customWidth="1"/>
    <col min="12546" max="12546" width="9.140625" style="2"/>
    <col min="12547" max="12547" width="45.28515625" style="2" customWidth="1"/>
    <col min="12548" max="12548" width="8.140625" style="2" customWidth="1"/>
    <col min="12549" max="12549" width="12.42578125" style="2" customWidth="1"/>
    <col min="12550" max="12550" width="13.28515625" style="2" customWidth="1"/>
    <col min="12551" max="12551" width="12.42578125" style="2" customWidth="1"/>
    <col min="12552" max="12552" width="6.28515625" style="2" customWidth="1"/>
    <col min="12553" max="12800" width="9.140625" style="2"/>
    <col min="12801" max="12801" width="4.5703125" style="2" customWidth="1"/>
    <col min="12802" max="12802" width="9.140625" style="2"/>
    <col min="12803" max="12803" width="45.28515625" style="2" customWidth="1"/>
    <col min="12804" max="12804" width="8.140625" style="2" customWidth="1"/>
    <col min="12805" max="12805" width="12.42578125" style="2" customWidth="1"/>
    <col min="12806" max="12806" width="13.28515625" style="2" customWidth="1"/>
    <col min="12807" max="12807" width="12.42578125" style="2" customWidth="1"/>
    <col min="12808" max="12808" width="6.28515625" style="2" customWidth="1"/>
    <col min="12809" max="13056" width="9.140625" style="2"/>
    <col min="13057" max="13057" width="4.5703125" style="2" customWidth="1"/>
    <col min="13058" max="13058" width="9.140625" style="2"/>
    <col min="13059" max="13059" width="45.28515625" style="2" customWidth="1"/>
    <col min="13060" max="13060" width="8.140625" style="2" customWidth="1"/>
    <col min="13061" max="13061" width="12.42578125" style="2" customWidth="1"/>
    <col min="13062" max="13062" width="13.28515625" style="2" customWidth="1"/>
    <col min="13063" max="13063" width="12.42578125" style="2" customWidth="1"/>
    <col min="13064" max="13064" width="6.28515625" style="2" customWidth="1"/>
    <col min="13065" max="13312" width="9.140625" style="2"/>
    <col min="13313" max="13313" width="4.5703125" style="2" customWidth="1"/>
    <col min="13314" max="13314" width="9.140625" style="2"/>
    <col min="13315" max="13315" width="45.28515625" style="2" customWidth="1"/>
    <col min="13316" max="13316" width="8.140625" style="2" customWidth="1"/>
    <col min="13317" max="13317" width="12.42578125" style="2" customWidth="1"/>
    <col min="13318" max="13318" width="13.28515625" style="2" customWidth="1"/>
    <col min="13319" max="13319" width="12.42578125" style="2" customWidth="1"/>
    <col min="13320" max="13320" width="6.28515625" style="2" customWidth="1"/>
    <col min="13321" max="13568" width="9.140625" style="2"/>
    <col min="13569" max="13569" width="4.5703125" style="2" customWidth="1"/>
    <col min="13570" max="13570" width="9.140625" style="2"/>
    <col min="13571" max="13571" width="45.28515625" style="2" customWidth="1"/>
    <col min="13572" max="13572" width="8.140625" style="2" customWidth="1"/>
    <col min="13573" max="13573" width="12.42578125" style="2" customWidth="1"/>
    <col min="13574" max="13574" width="13.28515625" style="2" customWidth="1"/>
    <col min="13575" max="13575" width="12.42578125" style="2" customWidth="1"/>
    <col min="13576" max="13576" width="6.28515625" style="2" customWidth="1"/>
    <col min="13577" max="13824" width="9.140625" style="2"/>
    <col min="13825" max="13825" width="4.5703125" style="2" customWidth="1"/>
    <col min="13826" max="13826" width="9.140625" style="2"/>
    <col min="13827" max="13827" width="45.28515625" style="2" customWidth="1"/>
    <col min="13828" max="13828" width="8.140625" style="2" customWidth="1"/>
    <col min="13829" max="13829" width="12.42578125" style="2" customWidth="1"/>
    <col min="13830" max="13830" width="13.28515625" style="2" customWidth="1"/>
    <col min="13831" max="13831" width="12.42578125" style="2" customWidth="1"/>
    <col min="13832" max="13832" width="6.28515625" style="2" customWidth="1"/>
    <col min="13833" max="14080" width="9.140625" style="2"/>
    <col min="14081" max="14081" width="4.5703125" style="2" customWidth="1"/>
    <col min="14082" max="14082" width="9.140625" style="2"/>
    <col min="14083" max="14083" width="45.28515625" style="2" customWidth="1"/>
    <col min="14084" max="14084" width="8.140625" style="2" customWidth="1"/>
    <col min="14085" max="14085" width="12.42578125" style="2" customWidth="1"/>
    <col min="14086" max="14086" width="13.28515625" style="2" customWidth="1"/>
    <col min="14087" max="14087" width="12.42578125" style="2" customWidth="1"/>
    <col min="14088" max="14088" width="6.28515625" style="2" customWidth="1"/>
    <col min="14089" max="14336" width="9.140625" style="2"/>
    <col min="14337" max="14337" width="4.5703125" style="2" customWidth="1"/>
    <col min="14338" max="14338" width="9.140625" style="2"/>
    <col min="14339" max="14339" width="45.28515625" style="2" customWidth="1"/>
    <col min="14340" max="14340" width="8.140625" style="2" customWidth="1"/>
    <col min="14341" max="14341" width="12.42578125" style="2" customWidth="1"/>
    <col min="14342" max="14342" width="13.28515625" style="2" customWidth="1"/>
    <col min="14343" max="14343" width="12.42578125" style="2" customWidth="1"/>
    <col min="14344" max="14344" width="6.28515625" style="2" customWidth="1"/>
    <col min="14345" max="14592" width="9.140625" style="2"/>
    <col min="14593" max="14593" width="4.5703125" style="2" customWidth="1"/>
    <col min="14594" max="14594" width="9.140625" style="2"/>
    <col min="14595" max="14595" width="45.28515625" style="2" customWidth="1"/>
    <col min="14596" max="14596" width="8.140625" style="2" customWidth="1"/>
    <col min="14597" max="14597" width="12.42578125" style="2" customWidth="1"/>
    <col min="14598" max="14598" width="13.28515625" style="2" customWidth="1"/>
    <col min="14599" max="14599" width="12.42578125" style="2" customWidth="1"/>
    <col min="14600" max="14600" width="6.28515625" style="2" customWidth="1"/>
    <col min="14601" max="14848" width="9.140625" style="2"/>
    <col min="14849" max="14849" width="4.5703125" style="2" customWidth="1"/>
    <col min="14850" max="14850" width="9.140625" style="2"/>
    <col min="14851" max="14851" width="45.28515625" style="2" customWidth="1"/>
    <col min="14852" max="14852" width="8.140625" style="2" customWidth="1"/>
    <col min="14853" max="14853" width="12.42578125" style="2" customWidth="1"/>
    <col min="14854" max="14854" width="13.28515625" style="2" customWidth="1"/>
    <col min="14855" max="14855" width="12.42578125" style="2" customWidth="1"/>
    <col min="14856" max="14856" width="6.28515625" style="2" customWidth="1"/>
    <col min="14857" max="15104" width="9.140625" style="2"/>
    <col min="15105" max="15105" width="4.5703125" style="2" customWidth="1"/>
    <col min="15106" max="15106" width="9.140625" style="2"/>
    <col min="15107" max="15107" width="45.28515625" style="2" customWidth="1"/>
    <col min="15108" max="15108" width="8.140625" style="2" customWidth="1"/>
    <col min="15109" max="15109" width="12.42578125" style="2" customWidth="1"/>
    <col min="15110" max="15110" width="13.28515625" style="2" customWidth="1"/>
    <col min="15111" max="15111" width="12.42578125" style="2" customWidth="1"/>
    <col min="15112" max="15112" width="6.28515625" style="2" customWidth="1"/>
    <col min="15113" max="15360" width="9.140625" style="2"/>
    <col min="15361" max="15361" width="4.5703125" style="2" customWidth="1"/>
    <col min="15362" max="15362" width="9.140625" style="2"/>
    <col min="15363" max="15363" width="45.28515625" style="2" customWidth="1"/>
    <col min="15364" max="15364" width="8.140625" style="2" customWidth="1"/>
    <col min="15365" max="15365" width="12.42578125" style="2" customWidth="1"/>
    <col min="15366" max="15366" width="13.28515625" style="2" customWidth="1"/>
    <col min="15367" max="15367" width="12.42578125" style="2" customWidth="1"/>
    <col min="15368" max="15368" width="6.28515625" style="2" customWidth="1"/>
    <col min="15369" max="15616" width="9.140625" style="2"/>
    <col min="15617" max="15617" width="4.5703125" style="2" customWidth="1"/>
    <col min="15618" max="15618" width="9.140625" style="2"/>
    <col min="15619" max="15619" width="45.28515625" style="2" customWidth="1"/>
    <col min="15620" max="15620" width="8.140625" style="2" customWidth="1"/>
    <col min="15621" max="15621" width="12.42578125" style="2" customWidth="1"/>
    <col min="15622" max="15622" width="13.28515625" style="2" customWidth="1"/>
    <col min="15623" max="15623" width="12.42578125" style="2" customWidth="1"/>
    <col min="15624" max="15624" width="6.28515625" style="2" customWidth="1"/>
    <col min="15625" max="15872" width="9.140625" style="2"/>
    <col min="15873" max="15873" width="4.5703125" style="2" customWidth="1"/>
    <col min="15874" max="15874" width="9.140625" style="2"/>
    <col min="15875" max="15875" width="45.28515625" style="2" customWidth="1"/>
    <col min="15876" max="15876" width="8.140625" style="2" customWidth="1"/>
    <col min="15877" max="15877" width="12.42578125" style="2" customWidth="1"/>
    <col min="15878" max="15878" width="13.28515625" style="2" customWidth="1"/>
    <col min="15879" max="15879" width="12.42578125" style="2" customWidth="1"/>
    <col min="15880" max="15880" width="6.28515625" style="2" customWidth="1"/>
    <col min="15881" max="16128" width="9.140625" style="2"/>
    <col min="16129" max="16129" width="4.5703125" style="2" customWidth="1"/>
    <col min="16130" max="16130" width="9.140625" style="2"/>
    <col min="16131" max="16131" width="45.28515625" style="2" customWidth="1"/>
    <col min="16132" max="16132" width="8.140625" style="2" customWidth="1"/>
    <col min="16133" max="16133" width="12.42578125" style="2" customWidth="1"/>
    <col min="16134" max="16134" width="13.28515625" style="2" customWidth="1"/>
    <col min="16135" max="16135" width="12.42578125" style="2" customWidth="1"/>
    <col min="16136" max="16136" width="6.28515625" style="2" customWidth="1"/>
    <col min="16137" max="16384" width="9.140625" style="2"/>
  </cols>
  <sheetData>
    <row r="1" spans="1:12" x14ac:dyDescent="0.25">
      <c r="A1" s="1"/>
      <c r="B1" s="1"/>
      <c r="C1" s="1"/>
      <c r="D1" s="3"/>
      <c r="E1" s="203" t="s">
        <v>119</v>
      </c>
      <c r="F1" s="203"/>
      <c r="G1" s="203"/>
      <c r="H1" s="1"/>
    </row>
    <row r="2" spans="1:12" x14ac:dyDescent="0.25">
      <c r="A2" s="1"/>
      <c r="B2" s="1"/>
      <c r="C2" s="1"/>
      <c r="D2" s="3"/>
      <c r="E2" s="191"/>
      <c r="F2" s="191"/>
      <c r="G2" s="191"/>
      <c r="H2" s="1"/>
    </row>
    <row r="3" spans="1:12" x14ac:dyDescent="0.25">
      <c r="A3" s="1"/>
      <c r="B3" s="1"/>
      <c r="C3" s="1"/>
      <c r="D3" s="3"/>
      <c r="E3" s="203" t="s">
        <v>519</v>
      </c>
      <c r="F3" s="203"/>
      <c r="G3" s="203"/>
      <c r="H3" s="1"/>
    </row>
    <row r="7" spans="1:12" x14ac:dyDescent="0.25">
      <c r="A7" s="228" t="s">
        <v>111</v>
      </c>
      <c r="B7" s="228"/>
      <c r="C7" s="228"/>
      <c r="D7" s="228"/>
      <c r="E7" s="228"/>
      <c r="F7" s="228"/>
      <c r="G7" s="228"/>
    </row>
    <row r="8" spans="1:12" x14ac:dyDescent="0.25">
      <c r="A8" s="74"/>
      <c r="B8" s="74"/>
      <c r="C8" s="74"/>
      <c r="D8" s="74"/>
      <c r="E8" s="74"/>
      <c r="F8" s="74"/>
      <c r="G8" s="74"/>
    </row>
    <row r="9" spans="1:12" x14ac:dyDescent="0.25">
      <c r="A9" s="208" t="s">
        <v>44</v>
      </c>
      <c r="B9" s="208"/>
      <c r="C9" s="208"/>
      <c r="D9" s="208"/>
      <c r="E9" s="208"/>
      <c r="F9" s="208"/>
      <c r="G9" s="208"/>
    </row>
    <row r="10" spans="1:12" x14ac:dyDescent="0.25">
      <c r="A10" s="74"/>
      <c r="B10" s="74"/>
      <c r="C10" s="74"/>
      <c r="D10" s="74"/>
      <c r="E10" s="74"/>
      <c r="F10" s="74"/>
      <c r="G10" s="75"/>
    </row>
    <row r="11" spans="1:12" x14ac:dyDescent="0.25">
      <c r="A11" s="209" t="s">
        <v>3</v>
      </c>
      <c r="B11" s="209" t="s">
        <v>4</v>
      </c>
      <c r="C11" s="209"/>
      <c r="D11" s="218" t="s">
        <v>5</v>
      </c>
      <c r="E11" s="209" t="s">
        <v>112</v>
      </c>
      <c r="F11" s="209" t="s">
        <v>120</v>
      </c>
      <c r="G11" s="209" t="s">
        <v>7</v>
      </c>
    </row>
    <row r="12" spans="1:12" x14ac:dyDescent="0.25">
      <c r="A12" s="209"/>
      <c r="B12" s="209"/>
      <c r="C12" s="209"/>
      <c r="D12" s="219"/>
      <c r="E12" s="209"/>
      <c r="F12" s="209"/>
      <c r="G12" s="209"/>
    </row>
    <row r="13" spans="1:12" ht="62.1" customHeight="1" x14ac:dyDescent="0.25">
      <c r="A13" s="76">
        <v>1</v>
      </c>
      <c r="B13" s="225" t="s">
        <v>113</v>
      </c>
      <c r="C13" s="225"/>
      <c r="D13" s="76" t="s">
        <v>60</v>
      </c>
      <c r="E13" s="44">
        <v>41600</v>
      </c>
      <c r="F13" s="44">
        <f>E13*0.22</f>
        <v>9152</v>
      </c>
      <c r="G13" s="44">
        <f>SUM(E13:F13)</f>
        <v>50752</v>
      </c>
    </row>
    <row r="14" spans="1:12" ht="62.1" customHeight="1" x14ac:dyDescent="0.25">
      <c r="A14" s="76">
        <v>2</v>
      </c>
      <c r="B14" s="211" t="s">
        <v>114</v>
      </c>
      <c r="C14" s="211"/>
      <c r="D14" s="76" t="s">
        <v>60</v>
      </c>
      <c r="E14" s="44">
        <v>20800</v>
      </c>
      <c r="F14" s="44">
        <f t="shared" ref="F14:F17" si="0">E14*0.22</f>
        <v>4576</v>
      </c>
      <c r="G14" s="44">
        <f>SUM(E14:F14)</f>
        <v>25376</v>
      </c>
    </row>
    <row r="15" spans="1:12" ht="62.1" customHeight="1" x14ac:dyDescent="0.25">
      <c r="A15" s="76">
        <v>3</v>
      </c>
      <c r="B15" s="226" t="s">
        <v>115</v>
      </c>
      <c r="C15" s="226"/>
      <c r="D15" s="76" t="s">
        <v>60</v>
      </c>
      <c r="E15" s="77">
        <v>51600</v>
      </c>
      <c r="F15" s="44">
        <f t="shared" si="0"/>
        <v>11352</v>
      </c>
      <c r="G15" s="77">
        <f>SUM(E15:F15)</f>
        <v>62952</v>
      </c>
      <c r="L15" s="78"/>
    </row>
    <row r="16" spans="1:12" ht="62.1" customHeight="1" x14ac:dyDescent="0.25">
      <c r="A16" s="42">
        <v>4</v>
      </c>
      <c r="B16" s="211" t="s">
        <v>116</v>
      </c>
      <c r="C16" s="211"/>
      <c r="D16" s="42" t="s">
        <v>60</v>
      </c>
      <c r="E16" s="44">
        <v>27900</v>
      </c>
      <c r="F16" s="44">
        <f t="shared" si="0"/>
        <v>6138</v>
      </c>
      <c r="G16" s="44">
        <f>SUM(E16:F16)</f>
        <v>34038</v>
      </c>
      <c r="L16" s="78"/>
    </row>
    <row r="17" spans="1:7" ht="62.1" customHeight="1" x14ac:dyDescent="0.25">
      <c r="A17" s="42">
        <v>5</v>
      </c>
      <c r="B17" s="211" t="s">
        <v>117</v>
      </c>
      <c r="C17" s="211"/>
      <c r="D17" s="42" t="s">
        <v>60</v>
      </c>
      <c r="E17" s="44">
        <v>20800</v>
      </c>
      <c r="F17" s="44">
        <f t="shared" si="0"/>
        <v>4576</v>
      </c>
      <c r="G17" s="44">
        <f>SUM(E17:F17)</f>
        <v>25376</v>
      </c>
    </row>
    <row r="18" spans="1:7" x14ac:dyDescent="0.25">
      <c r="A18" s="79"/>
      <c r="B18" s="80"/>
      <c r="C18" s="80"/>
      <c r="D18" s="81"/>
      <c r="E18" s="72"/>
      <c r="F18" s="72"/>
      <c r="G18" s="72"/>
    </row>
    <row r="19" spans="1:7" s="46" customFormat="1" ht="97.5" customHeight="1" x14ac:dyDescent="0.2">
      <c r="A19" s="227" t="s">
        <v>118</v>
      </c>
      <c r="B19" s="227"/>
      <c r="C19" s="227"/>
      <c r="D19" s="227"/>
      <c r="E19" s="227"/>
      <c r="F19" s="227"/>
      <c r="G19" s="227"/>
    </row>
    <row r="20" spans="1:7" s="46" customFormat="1" ht="12.75" x14ac:dyDescent="0.2">
      <c r="A20" s="224"/>
      <c r="B20" s="224"/>
      <c r="C20" s="224"/>
      <c r="D20" s="224"/>
      <c r="E20" s="224"/>
      <c r="F20" s="224"/>
      <c r="G20" s="224"/>
    </row>
  </sheetData>
  <mergeCells count="17">
    <mergeCell ref="E11:E12"/>
    <mergeCell ref="F11:F12"/>
    <mergeCell ref="G11:G12"/>
    <mergeCell ref="E1:G1"/>
    <mergeCell ref="A20:G20"/>
    <mergeCell ref="B13:C13"/>
    <mergeCell ref="B14:C14"/>
    <mergeCell ref="B15:C15"/>
    <mergeCell ref="B16:C16"/>
    <mergeCell ref="B17:C17"/>
    <mergeCell ref="A19:G19"/>
    <mergeCell ref="E3:G3"/>
    <mergeCell ref="A7:G7"/>
    <mergeCell ref="A9:G9"/>
    <mergeCell ref="A11:A12"/>
    <mergeCell ref="B11:C12"/>
    <mergeCell ref="D11:D12"/>
  </mergeCells>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L13" sqref="L13"/>
    </sheetView>
  </sheetViews>
  <sheetFormatPr defaultRowHeight="12.75" x14ac:dyDescent="0.2"/>
  <cols>
    <col min="1" max="1" width="4.42578125" style="46" customWidth="1"/>
    <col min="2" max="2" width="52.42578125" style="46" customWidth="1"/>
    <col min="3" max="3" width="15.85546875" style="46" customWidth="1"/>
    <col min="4" max="4" width="13.7109375" style="46" customWidth="1"/>
    <col min="5" max="5" width="12.42578125" style="46" customWidth="1"/>
    <col min="6" max="6" width="13.7109375" style="46" customWidth="1"/>
    <col min="7" max="7" width="11.5703125" style="46" customWidth="1"/>
    <col min="8" max="255" width="9.140625" style="46"/>
    <col min="256" max="256" width="3.5703125" style="46" customWidth="1"/>
    <col min="257" max="257" width="55.140625" style="46" customWidth="1"/>
    <col min="258" max="258" width="12.28515625" style="46" customWidth="1"/>
    <col min="259" max="259" width="13.7109375" style="46" customWidth="1"/>
    <col min="260" max="260" width="12.42578125" style="46" customWidth="1"/>
    <col min="261" max="261" width="13.7109375" style="46" customWidth="1"/>
    <col min="262" max="262" width="5.42578125" style="46" customWidth="1"/>
    <col min="263" max="263" width="11.5703125" style="46" customWidth="1"/>
    <col min="264" max="511" width="9.140625" style="46"/>
    <col min="512" max="512" width="3.5703125" style="46" customWidth="1"/>
    <col min="513" max="513" width="55.140625" style="46" customWidth="1"/>
    <col min="514" max="514" width="12.28515625" style="46" customWidth="1"/>
    <col min="515" max="515" width="13.7109375" style="46" customWidth="1"/>
    <col min="516" max="516" width="12.42578125" style="46" customWidth="1"/>
    <col min="517" max="517" width="13.7109375" style="46" customWidth="1"/>
    <col min="518" max="518" width="5.42578125" style="46" customWidth="1"/>
    <col min="519" max="519" width="11.5703125" style="46" customWidth="1"/>
    <col min="520" max="767" width="9.140625" style="46"/>
    <col min="768" max="768" width="3.5703125" style="46" customWidth="1"/>
    <col min="769" max="769" width="55.140625" style="46" customWidth="1"/>
    <col min="770" max="770" width="12.28515625" style="46" customWidth="1"/>
    <col min="771" max="771" width="13.7109375" style="46" customWidth="1"/>
    <col min="772" max="772" width="12.42578125" style="46" customWidth="1"/>
    <col min="773" max="773" width="13.7109375" style="46" customWidth="1"/>
    <col min="774" max="774" width="5.42578125" style="46" customWidth="1"/>
    <col min="775" max="775" width="11.5703125" style="46" customWidth="1"/>
    <col min="776" max="1023" width="9.140625" style="46"/>
    <col min="1024" max="1024" width="3.5703125" style="46" customWidth="1"/>
    <col min="1025" max="1025" width="55.140625" style="46" customWidth="1"/>
    <col min="1026" max="1026" width="12.28515625" style="46" customWidth="1"/>
    <col min="1027" max="1027" width="13.7109375" style="46" customWidth="1"/>
    <col min="1028" max="1028" width="12.42578125" style="46" customWidth="1"/>
    <col min="1029" max="1029" width="13.7109375" style="46" customWidth="1"/>
    <col min="1030" max="1030" width="5.42578125" style="46" customWidth="1"/>
    <col min="1031" max="1031" width="11.5703125" style="46" customWidth="1"/>
    <col min="1032" max="1279" width="9.140625" style="46"/>
    <col min="1280" max="1280" width="3.5703125" style="46" customWidth="1"/>
    <col min="1281" max="1281" width="55.140625" style="46" customWidth="1"/>
    <col min="1282" max="1282" width="12.28515625" style="46" customWidth="1"/>
    <col min="1283" max="1283" width="13.7109375" style="46" customWidth="1"/>
    <col min="1284" max="1284" width="12.42578125" style="46" customWidth="1"/>
    <col min="1285" max="1285" width="13.7109375" style="46" customWidth="1"/>
    <col min="1286" max="1286" width="5.42578125" style="46" customWidth="1"/>
    <col min="1287" max="1287" width="11.5703125" style="46" customWidth="1"/>
    <col min="1288" max="1535" width="9.140625" style="46"/>
    <col min="1536" max="1536" width="3.5703125" style="46" customWidth="1"/>
    <col min="1537" max="1537" width="55.140625" style="46" customWidth="1"/>
    <col min="1538" max="1538" width="12.28515625" style="46" customWidth="1"/>
    <col min="1539" max="1539" width="13.7109375" style="46" customWidth="1"/>
    <col min="1540" max="1540" width="12.42578125" style="46" customWidth="1"/>
    <col min="1541" max="1541" width="13.7109375" style="46" customWidth="1"/>
    <col min="1542" max="1542" width="5.42578125" style="46" customWidth="1"/>
    <col min="1543" max="1543" width="11.5703125" style="46" customWidth="1"/>
    <col min="1544" max="1791" width="9.140625" style="46"/>
    <col min="1792" max="1792" width="3.5703125" style="46" customWidth="1"/>
    <col min="1793" max="1793" width="55.140625" style="46" customWidth="1"/>
    <col min="1794" max="1794" width="12.28515625" style="46" customWidth="1"/>
    <col min="1795" max="1795" width="13.7109375" style="46" customWidth="1"/>
    <col min="1796" max="1796" width="12.42578125" style="46" customWidth="1"/>
    <col min="1797" max="1797" width="13.7109375" style="46" customWidth="1"/>
    <col min="1798" max="1798" width="5.42578125" style="46" customWidth="1"/>
    <col min="1799" max="1799" width="11.5703125" style="46" customWidth="1"/>
    <col min="1800" max="2047" width="9.140625" style="46"/>
    <col min="2048" max="2048" width="3.5703125" style="46" customWidth="1"/>
    <col min="2049" max="2049" width="55.140625" style="46" customWidth="1"/>
    <col min="2050" max="2050" width="12.28515625" style="46" customWidth="1"/>
    <col min="2051" max="2051" width="13.7109375" style="46" customWidth="1"/>
    <col min="2052" max="2052" width="12.42578125" style="46" customWidth="1"/>
    <col min="2053" max="2053" width="13.7109375" style="46" customWidth="1"/>
    <col min="2054" max="2054" width="5.42578125" style="46" customWidth="1"/>
    <col min="2055" max="2055" width="11.5703125" style="46" customWidth="1"/>
    <col min="2056" max="2303" width="9.140625" style="46"/>
    <col min="2304" max="2304" width="3.5703125" style="46" customWidth="1"/>
    <col min="2305" max="2305" width="55.140625" style="46" customWidth="1"/>
    <col min="2306" max="2306" width="12.28515625" style="46" customWidth="1"/>
    <col min="2307" max="2307" width="13.7109375" style="46" customWidth="1"/>
    <col min="2308" max="2308" width="12.42578125" style="46" customWidth="1"/>
    <col min="2309" max="2309" width="13.7109375" style="46" customWidth="1"/>
    <col min="2310" max="2310" width="5.42578125" style="46" customWidth="1"/>
    <col min="2311" max="2311" width="11.5703125" style="46" customWidth="1"/>
    <col min="2312" max="2559" width="9.140625" style="46"/>
    <col min="2560" max="2560" width="3.5703125" style="46" customWidth="1"/>
    <col min="2561" max="2561" width="55.140625" style="46" customWidth="1"/>
    <col min="2562" max="2562" width="12.28515625" style="46" customWidth="1"/>
    <col min="2563" max="2563" width="13.7109375" style="46" customWidth="1"/>
    <col min="2564" max="2564" width="12.42578125" style="46" customWidth="1"/>
    <col min="2565" max="2565" width="13.7109375" style="46" customWidth="1"/>
    <col min="2566" max="2566" width="5.42578125" style="46" customWidth="1"/>
    <col min="2567" max="2567" width="11.5703125" style="46" customWidth="1"/>
    <col min="2568" max="2815" width="9.140625" style="46"/>
    <col min="2816" max="2816" width="3.5703125" style="46" customWidth="1"/>
    <col min="2817" max="2817" width="55.140625" style="46" customWidth="1"/>
    <col min="2818" max="2818" width="12.28515625" style="46" customWidth="1"/>
    <col min="2819" max="2819" width="13.7109375" style="46" customWidth="1"/>
    <col min="2820" max="2820" width="12.42578125" style="46" customWidth="1"/>
    <col min="2821" max="2821" width="13.7109375" style="46" customWidth="1"/>
    <col min="2822" max="2822" width="5.42578125" style="46" customWidth="1"/>
    <col min="2823" max="2823" width="11.5703125" style="46" customWidth="1"/>
    <col min="2824" max="3071" width="9.140625" style="46"/>
    <col min="3072" max="3072" width="3.5703125" style="46" customWidth="1"/>
    <col min="3073" max="3073" width="55.140625" style="46" customWidth="1"/>
    <col min="3074" max="3074" width="12.28515625" style="46" customWidth="1"/>
    <col min="3075" max="3075" width="13.7109375" style="46" customWidth="1"/>
    <col min="3076" max="3076" width="12.42578125" style="46" customWidth="1"/>
    <col min="3077" max="3077" width="13.7109375" style="46" customWidth="1"/>
    <col min="3078" max="3078" width="5.42578125" style="46" customWidth="1"/>
    <col min="3079" max="3079" width="11.5703125" style="46" customWidth="1"/>
    <col min="3080" max="3327" width="9.140625" style="46"/>
    <col min="3328" max="3328" width="3.5703125" style="46" customWidth="1"/>
    <col min="3329" max="3329" width="55.140625" style="46" customWidth="1"/>
    <col min="3330" max="3330" width="12.28515625" style="46" customWidth="1"/>
    <col min="3331" max="3331" width="13.7109375" style="46" customWidth="1"/>
    <col min="3332" max="3332" width="12.42578125" style="46" customWidth="1"/>
    <col min="3333" max="3333" width="13.7109375" style="46" customWidth="1"/>
    <col min="3334" max="3334" width="5.42578125" style="46" customWidth="1"/>
    <col min="3335" max="3335" width="11.5703125" style="46" customWidth="1"/>
    <col min="3336" max="3583" width="9.140625" style="46"/>
    <col min="3584" max="3584" width="3.5703125" style="46" customWidth="1"/>
    <col min="3585" max="3585" width="55.140625" style="46" customWidth="1"/>
    <col min="3586" max="3586" width="12.28515625" style="46" customWidth="1"/>
    <col min="3587" max="3587" width="13.7109375" style="46" customWidth="1"/>
    <col min="3588" max="3588" width="12.42578125" style="46" customWidth="1"/>
    <col min="3589" max="3589" width="13.7109375" style="46" customWidth="1"/>
    <col min="3590" max="3590" width="5.42578125" style="46" customWidth="1"/>
    <col min="3591" max="3591" width="11.5703125" style="46" customWidth="1"/>
    <col min="3592" max="3839" width="9.140625" style="46"/>
    <col min="3840" max="3840" width="3.5703125" style="46" customWidth="1"/>
    <col min="3841" max="3841" width="55.140625" style="46" customWidth="1"/>
    <col min="3842" max="3842" width="12.28515625" style="46" customWidth="1"/>
    <col min="3843" max="3843" width="13.7109375" style="46" customWidth="1"/>
    <col min="3844" max="3844" width="12.42578125" style="46" customWidth="1"/>
    <col min="3845" max="3845" width="13.7109375" style="46" customWidth="1"/>
    <col min="3846" max="3846" width="5.42578125" style="46" customWidth="1"/>
    <col min="3847" max="3847" width="11.5703125" style="46" customWidth="1"/>
    <col min="3848" max="4095" width="9.140625" style="46"/>
    <col min="4096" max="4096" width="3.5703125" style="46" customWidth="1"/>
    <col min="4097" max="4097" width="55.140625" style="46" customWidth="1"/>
    <col min="4098" max="4098" width="12.28515625" style="46" customWidth="1"/>
    <col min="4099" max="4099" width="13.7109375" style="46" customWidth="1"/>
    <col min="4100" max="4100" width="12.42578125" style="46" customWidth="1"/>
    <col min="4101" max="4101" width="13.7109375" style="46" customWidth="1"/>
    <col min="4102" max="4102" width="5.42578125" style="46" customWidth="1"/>
    <col min="4103" max="4103" width="11.5703125" style="46" customWidth="1"/>
    <col min="4104" max="4351" width="9.140625" style="46"/>
    <col min="4352" max="4352" width="3.5703125" style="46" customWidth="1"/>
    <col min="4353" max="4353" width="55.140625" style="46" customWidth="1"/>
    <col min="4354" max="4354" width="12.28515625" style="46" customWidth="1"/>
    <col min="4355" max="4355" width="13.7109375" style="46" customWidth="1"/>
    <col min="4356" max="4356" width="12.42578125" style="46" customWidth="1"/>
    <col min="4357" max="4357" width="13.7109375" style="46" customWidth="1"/>
    <col min="4358" max="4358" width="5.42578125" style="46" customWidth="1"/>
    <col min="4359" max="4359" width="11.5703125" style="46" customWidth="1"/>
    <col min="4360" max="4607" width="9.140625" style="46"/>
    <col min="4608" max="4608" width="3.5703125" style="46" customWidth="1"/>
    <col min="4609" max="4609" width="55.140625" style="46" customWidth="1"/>
    <col min="4610" max="4610" width="12.28515625" style="46" customWidth="1"/>
    <col min="4611" max="4611" width="13.7109375" style="46" customWidth="1"/>
    <col min="4612" max="4612" width="12.42578125" style="46" customWidth="1"/>
    <col min="4613" max="4613" width="13.7109375" style="46" customWidth="1"/>
    <col min="4614" max="4614" width="5.42578125" style="46" customWidth="1"/>
    <col min="4615" max="4615" width="11.5703125" style="46" customWidth="1"/>
    <col min="4616" max="4863" width="9.140625" style="46"/>
    <col min="4864" max="4864" width="3.5703125" style="46" customWidth="1"/>
    <col min="4865" max="4865" width="55.140625" style="46" customWidth="1"/>
    <col min="4866" max="4866" width="12.28515625" style="46" customWidth="1"/>
    <col min="4867" max="4867" width="13.7109375" style="46" customWidth="1"/>
    <col min="4868" max="4868" width="12.42578125" style="46" customWidth="1"/>
    <col min="4869" max="4869" width="13.7109375" style="46" customWidth="1"/>
    <col min="4870" max="4870" width="5.42578125" style="46" customWidth="1"/>
    <col min="4871" max="4871" width="11.5703125" style="46" customWidth="1"/>
    <col min="4872" max="5119" width="9.140625" style="46"/>
    <col min="5120" max="5120" width="3.5703125" style="46" customWidth="1"/>
    <col min="5121" max="5121" width="55.140625" style="46" customWidth="1"/>
    <col min="5122" max="5122" width="12.28515625" style="46" customWidth="1"/>
    <col min="5123" max="5123" width="13.7109375" style="46" customWidth="1"/>
    <col min="5124" max="5124" width="12.42578125" style="46" customWidth="1"/>
    <col min="5125" max="5125" width="13.7109375" style="46" customWidth="1"/>
    <col min="5126" max="5126" width="5.42578125" style="46" customWidth="1"/>
    <col min="5127" max="5127" width="11.5703125" style="46" customWidth="1"/>
    <col min="5128" max="5375" width="9.140625" style="46"/>
    <col min="5376" max="5376" width="3.5703125" style="46" customWidth="1"/>
    <col min="5377" max="5377" width="55.140625" style="46" customWidth="1"/>
    <col min="5378" max="5378" width="12.28515625" style="46" customWidth="1"/>
    <col min="5379" max="5379" width="13.7109375" style="46" customWidth="1"/>
    <col min="5380" max="5380" width="12.42578125" style="46" customWidth="1"/>
    <col min="5381" max="5381" width="13.7109375" style="46" customWidth="1"/>
    <col min="5382" max="5382" width="5.42578125" style="46" customWidth="1"/>
    <col min="5383" max="5383" width="11.5703125" style="46" customWidth="1"/>
    <col min="5384" max="5631" width="9.140625" style="46"/>
    <col min="5632" max="5632" width="3.5703125" style="46" customWidth="1"/>
    <col min="5633" max="5633" width="55.140625" style="46" customWidth="1"/>
    <col min="5634" max="5634" width="12.28515625" style="46" customWidth="1"/>
    <col min="5635" max="5635" width="13.7109375" style="46" customWidth="1"/>
    <col min="5636" max="5636" width="12.42578125" style="46" customWidth="1"/>
    <col min="5637" max="5637" width="13.7109375" style="46" customWidth="1"/>
    <col min="5638" max="5638" width="5.42578125" style="46" customWidth="1"/>
    <col min="5639" max="5639" width="11.5703125" style="46" customWidth="1"/>
    <col min="5640" max="5887" width="9.140625" style="46"/>
    <col min="5888" max="5888" width="3.5703125" style="46" customWidth="1"/>
    <col min="5889" max="5889" width="55.140625" style="46" customWidth="1"/>
    <col min="5890" max="5890" width="12.28515625" style="46" customWidth="1"/>
    <col min="5891" max="5891" width="13.7109375" style="46" customWidth="1"/>
    <col min="5892" max="5892" width="12.42578125" style="46" customWidth="1"/>
    <col min="5893" max="5893" width="13.7109375" style="46" customWidth="1"/>
    <col min="5894" max="5894" width="5.42578125" style="46" customWidth="1"/>
    <col min="5895" max="5895" width="11.5703125" style="46" customWidth="1"/>
    <col min="5896" max="6143" width="9.140625" style="46"/>
    <col min="6144" max="6144" width="3.5703125" style="46" customWidth="1"/>
    <col min="6145" max="6145" width="55.140625" style="46" customWidth="1"/>
    <col min="6146" max="6146" width="12.28515625" style="46" customWidth="1"/>
    <col min="6147" max="6147" width="13.7109375" style="46" customWidth="1"/>
    <col min="6148" max="6148" width="12.42578125" style="46" customWidth="1"/>
    <col min="6149" max="6149" width="13.7109375" style="46" customWidth="1"/>
    <col min="6150" max="6150" width="5.42578125" style="46" customWidth="1"/>
    <col min="6151" max="6151" width="11.5703125" style="46" customWidth="1"/>
    <col min="6152" max="6399" width="9.140625" style="46"/>
    <col min="6400" max="6400" width="3.5703125" style="46" customWidth="1"/>
    <col min="6401" max="6401" width="55.140625" style="46" customWidth="1"/>
    <col min="6402" max="6402" width="12.28515625" style="46" customWidth="1"/>
    <col min="6403" max="6403" width="13.7109375" style="46" customWidth="1"/>
    <col min="6404" max="6404" width="12.42578125" style="46" customWidth="1"/>
    <col min="6405" max="6405" width="13.7109375" style="46" customWidth="1"/>
    <col min="6406" max="6406" width="5.42578125" style="46" customWidth="1"/>
    <col min="6407" max="6407" width="11.5703125" style="46" customWidth="1"/>
    <col min="6408" max="6655" width="9.140625" style="46"/>
    <col min="6656" max="6656" width="3.5703125" style="46" customWidth="1"/>
    <col min="6657" max="6657" width="55.140625" style="46" customWidth="1"/>
    <col min="6658" max="6658" width="12.28515625" style="46" customWidth="1"/>
    <col min="6659" max="6659" width="13.7109375" style="46" customWidth="1"/>
    <col min="6660" max="6660" width="12.42578125" style="46" customWidth="1"/>
    <col min="6661" max="6661" width="13.7109375" style="46" customWidth="1"/>
    <col min="6662" max="6662" width="5.42578125" style="46" customWidth="1"/>
    <col min="6663" max="6663" width="11.5703125" style="46" customWidth="1"/>
    <col min="6664" max="6911" width="9.140625" style="46"/>
    <col min="6912" max="6912" width="3.5703125" style="46" customWidth="1"/>
    <col min="6913" max="6913" width="55.140625" style="46" customWidth="1"/>
    <col min="6914" max="6914" width="12.28515625" style="46" customWidth="1"/>
    <col min="6915" max="6915" width="13.7109375" style="46" customWidth="1"/>
    <col min="6916" max="6916" width="12.42578125" style="46" customWidth="1"/>
    <col min="6917" max="6917" width="13.7109375" style="46" customWidth="1"/>
    <col min="6918" max="6918" width="5.42578125" style="46" customWidth="1"/>
    <col min="6919" max="6919" width="11.5703125" style="46" customWidth="1"/>
    <col min="6920" max="7167" width="9.140625" style="46"/>
    <col min="7168" max="7168" width="3.5703125" style="46" customWidth="1"/>
    <col min="7169" max="7169" width="55.140625" style="46" customWidth="1"/>
    <col min="7170" max="7170" width="12.28515625" style="46" customWidth="1"/>
    <col min="7171" max="7171" width="13.7109375" style="46" customWidth="1"/>
    <col min="7172" max="7172" width="12.42578125" style="46" customWidth="1"/>
    <col min="7173" max="7173" width="13.7109375" style="46" customWidth="1"/>
    <col min="7174" max="7174" width="5.42578125" style="46" customWidth="1"/>
    <col min="7175" max="7175" width="11.5703125" style="46" customWidth="1"/>
    <col min="7176" max="7423" width="9.140625" style="46"/>
    <col min="7424" max="7424" width="3.5703125" style="46" customWidth="1"/>
    <col min="7425" max="7425" width="55.140625" style="46" customWidth="1"/>
    <col min="7426" max="7426" width="12.28515625" style="46" customWidth="1"/>
    <col min="7427" max="7427" width="13.7109375" style="46" customWidth="1"/>
    <col min="7428" max="7428" width="12.42578125" style="46" customWidth="1"/>
    <col min="7429" max="7429" width="13.7109375" style="46" customWidth="1"/>
    <col min="7430" max="7430" width="5.42578125" style="46" customWidth="1"/>
    <col min="7431" max="7431" width="11.5703125" style="46" customWidth="1"/>
    <col min="7432" max="7679" width="9.140625" style="46"/>
    <col min="7680" max="7680" width="3.5703125" style="46" customWidth="1"/>
    <col min="7681" max="7681" width="55.140625" style="46" customWidth="1"/>
    <col min="7682" max="7682" width="12.28515625" style="46" customWidth="1"/>
    <col min="7683" max="7683" width="13.7109375" style="46" customWidth="1"/>
    <col min="7684" max="7684" width="12.42578125" style="46" customWidth="1"/>
    <col min="7685" max="7685" width="13.7109375" style="46" customWidth="1"/>
    <col min="7686" max="7686" width="5.42578125" style="46" customWidth="1"/>
    <col min="7687" max="7687" width="11.5703125" style="46" customWidth="1"/>
    <col min="7688" max="7935" width="9.140625" style="46"/>
    <col min="7936" max="7936" width="3.5703125" style="46" customWidth="1"/>
    <col min="7937" max="7937" width="55.140625" style="46" customWidth="1"/>
    <col min="7938" max="7938" width="12.28515625" style="46" customWidth="1"/>
    <col min="7939" max="7939" width="13.7109375" style="46" customWidth="1"/>
    <col min="7940" max="7940" width="12.42578125" style="46" customWidth="1"/>
    <col min="7941" max="7941" width="13.7109375" style="46" customWidth="1"/>
    <col min="7942" max="7942" width="5.42578125" style="46" customWidth="1"/>
    <col min="7943" max="7943" width="11.5703125" style="46" customWidth="1"/>
    <col min="7944" max="8191" width="9.140625" style="46"/>
    <col min="8192" max="8192" width="3.5703125" style="46" customWidth="1"/>
    <col min="8193" max="8193" width="55.140625" style="46" customWidth="1"/>
    <col min="8194" max="8194" width="12.28515625" style="46" customWidth="1"/>
    <col min="8195" max="8195" width="13.7109375" style="46" customWidth="1"/>
    <col min="8196" max="8196" width="12.42578125" style="46" customWidth="1"/>
    <col min="8197" max="8197" width="13.7109375" style="46" customWidth="1"/>
    <col min="8198" max="8198" width="5.42578125" style="46" customWidth="1"/>
    <col min="8199" max="8199" width="11.5703125" style="46" customWidth="1"/>
    <col min="8200" max="8447" width="9.140625" style="46"/>
    <col min="8448" max="8448" width="3.5703125" style="46" customWidth="1"/>
    <col min="8449" max="8449" width="55.140625" style="46" customWidth="1"/>
    <col min="8450" max="8450" width="12.28515625" style="46" customWidth="1"/>
    <col min="8451" max="8451" width="13.7109375" style="46" customWidth="1"/>
    <col min="8452" max="8452" width="12.42578125" style="46" customWidth="1"/>
    <col min="8453" max="8453" width="13.7109375" style="46" customWidth="1"/>
    <col min="8454" max="8454" width="5.42578125" style="46" customWidth="1"/>
    <col min="8455" max="8455" width="11.5703125" style="46" customWidth="1"/>
    <col min="8456" max="8703" width="9.140625" style="46"/>
    <col min="8704" max="8704" width="3.5703125" style="46" customWidth="1"/>
    <col min="8705" max="8705" width="55.140625" style="46" customWidth="1"/>
    <col min="8706" max="8706" width="12.28515625" style="46" customWidth="1"/>
    <col min="8707" max="8707" width="13.7109375" style="46" customWidth="1"/>
    <col min="8708" max="8708" width="12.42578125" style="46" customWidth="1"/>
    <col min="8709" max="8709" width="13.7109375" style="46" customWidth="1"/>
    <col min="8710" max="8710" width="5.42578125" style="46" customWidth="1"/>
    <col min="8711" max="8711" width="11.5703125" style="46" customWidth="1"/>
    <col min="8712" max="8959" width="9.140625" style="46"/>
    <col min="8960" max="8960" width="3.5703125" style="46" customWidth="1"/>
    <col min="8961" max="8961" width="55.140625" style="46" customWidth="1"/>
    <col min="8962" max="8962" width="12.28515625" style="46" customWidth="1"/>
    <col min="8963" max="8963" width="13.7109375" style="46" customWidth="1"/>
    <col min="8964" max="8964" width="12.42578125" style="46" customWidth="1"/>
    <col min="8965" max="8965" width="13.7109375" style="46" customWidth="1"/>
    <col min="8966" max="8966" width="5.42578125" style="46" customWidth="1"/>
    <col min="8967" max="8967" width="11.5703125" style="46" customWidth="1"/>
    <col min="8968" max="9215" width="9.140625" style="46"/>
    <col min="9216" max="9216" width="3.5703125" style="46" customWidth="1"/>
    <col min="9217" max="9217" width="55.140625" style="46" customWidth="1"/>
    <col min="9218" max="9218" width="12.28515625" style="46" customWidth="1"/>
    <col min="9219" max="9219" width="13.7109375" style="46" customWidth="1"/>
    <col min="9220" max="9220" width="12.42578125" style="46" customWidth="1"/>
    <col min="9221" max="9221" width="13.7109375" style="46" customWidth="1"/>
    <col min="9222" max="9222" width="5.42578125" style="46" customWidth="1"/>
    <col min="9223" max="9223" width="11.5703125" style="46" customWidth="1"/>
    <col min="9224" max="9471" width="9.140625" style="46"/>
    <col min="9472" max="9472" width="3.5703125" style="46" customWidth="1"/>
    <col min="9473" max="9473" width="55.140625" style="46" customWidth="1"/>
    <col min="9474" max="9474" width="12.28515625" style="46" customWidth="1"/>
    <col min="9475" max="9475" width="13.7109375" style="46" customWidth="1"/>
    <col min="9476" max="9476" width="12.42578125" style="46" customWidth="1"/>
    <col min="9477" max="9477" width="13.7109375" style="46" customWidth="1"/>
    <col min="9478" max="9478" width="5.42578125" style="46" customWidth="1"/>
    <col min="9479" max="9479" width="11.5703125" style="46" customWidth="1"/>
    <col min="9480" max="9727" width="9.140625" style="46"/>
    <col min="9728" max="9728" width="3.5703125" style="46" customWidth="1"/>
    <col min="9729" max="9729" width="55.140625" style="46" customWidth="1"/>
    <col min="9730" max="9730" width="12.28515625" style="46" customWidth="1"/>
    <col min="9731" max="9731" width="13.7109375" style="46" customWidth="1"/>
    <col min="9732" max="9732" width="12.42578125" style="46" customWidth="1"/>
    <col min="9733" max="9733" width="13.7109375" style="46" customWidth="1"/>
    <col min="9734" max="9734" width="5.42578125" style="46" customWidth="1"/>
    <col min="9735" max="9735" width="11.5703125" style="46" customWidth="1"/>
    <col min="9736" max="9983" width="9.140625" style="46"/>
    <col min="9984" max="9984" width="3.5703125" style="46" customWidth="1"/>
    <col min="9985" max="9985" width="55.140625" style="46" customWidth="1"/>
    <col min="9986" max="9986" width="12.28515625" style="46" customWidth="1"/>
    <col min="9987" max="9987" width="13.7109375" style="46" customWidth="1"/>
    <col min="9988" max="9988" width="12.42578125" style="46" customWidth="1"/>
    <col min="9989" max="9989" width="13.7109375" style="46" customWidth="1"/>
    <col min="9990" max="9990" width="5.42578125" style="46" customWidth="1"/>
    <col min="9991" max="9991" width="11.5703125" style="46" customWidth="1"/>
    <col min="9992" max="10239" width="9.140625" style="46"/>
    <col min="10240" max="10240" width="3.5703125" style="46" customWidth="1"/>
    <col min="10241" max="10241" width="55.140625" style="46" customWidth="1"/>
    <col min="10242" max="10242" width="12.28515625" style="46" customWidth="1"/>
    <col min="10243" max="10243" width="13.7109375" style="46" customWidth="1"/>
    <col min="10244" max="10244" width="12.42578125" style="46" customWidth="1"/>
    <col min="10245" max="10245" width="13.7109375" style="46" customWidth="1"/>
    <col min="10246" max="10246" width="5.42578125" style="46" customWidth="1"/>
    <col min="10247" max="10247" width="11.5703125" style="46" customWidth="1"/>
    <col min="10248" max="10495" width="9.140625" style="46"/>
    <col min="10496" max="10496" width="3.5703125" style="46" customWidth="1"/>
    <col min="10497" max="10497" width="55.140625" style="46" customWidth="1"/>
    <col min="10498" max="10498" width="12.28515625" style="46" customWidth="1"/>
    <col min="10499" max="10499" width="13.7109375" style="46" customWidth="1"/>
    <col min="10500" max="10500" width="12.42578125" style="46" customWidth="1"/>
    <col min="10501" max="10501" width="13.7109375" style="46" customWidth="1"/>
    <col min="10502" max="10502" width="5.42578125" style="46" customWidth="1"/>
    <col min="10503" max="10503" width="11.5703125" style="46" customWidth="1"/>
    <col min="10504" max="10751" width="9.140625" style="46"/>
    <col min="10752" max="10752" width="3.5703125" style="46" customWidth="1"/>
    <col min="10753" max="10753" width="55.140625" style="46" customWidth="1"/>
    <col min="10754" max="10754" width="12.28515625" style="46" customWidth="1"/>
    <col min="10755" max="10755" width="13.7109375" style="46" customWidth="1"/>
    <col min="10756" max="10756" width="12.42578125" style="46" customWidth="1"/>
    <col min="10757" max="10757" width="13.7109375" style="46" customWidth="1"/>
    <col min="10758" max="10758" width="5.42578125" style="46" customWidth="1"/>
    <col min="10759" max="10759" width="11.5703125" style="46" customWidth="1"/>
    <col min="10760" max="11007" width="9.140625" style="46"/>
    <col min="11008" max="11008" width="3.5703125" style="46" customWidth="1"/>
    <col min="11009" max="11009" width="55.140625" style="46" customWidth="1"/>
    <col min="11010" max="11010" width="12.28515625" style="46" customWidth="1"/>
    <col min="11011" max="11011" width="13.7109375" style="46" customWidth="1"/>
    <col min="11012" max="11012" width="12.42578125" style="46" customWidth="1"/>
    <col min="11013" max="11013" width="13.7109375" style="46" customWidth="1"/>
    <col min="11014" max="11014" width="5.42578125" style="46" customWidth="1"/>
    <col min="11015" max="11015" width="11.5703125" style="46" customWidth="1"/>
    <col min="11016" max="11263" width="9.140625" style="46"/>
    <col min="11264" max="11264" width="3.5703125" style="46" customWidth="1"/>
    <col min="11265" max="11265" width="55.140625" style="46" customWidth="1"/>
    <col min="11266" max="11266" width="12.28515625" style="46" customWidth="1"/>
    <col min="11267" max="11267" width="13.7109375" style="46" customWidth="1"/>
    <col min="11268" max="11268" width="12.42578125" style="46" customWidth="1"/>
    <col min="11269" max="11269" width="13.7109375" style="46" customWidth="1"/>
    <col min="11270" max="11270" width="5.42578125" style="46" customWidth="1"/>
    <col min="11271" max="11271" width="11.5703125" style="46" customWidth="1"/>
    <col min="11272" max="11519" width="9.140625" style="46"/>
    <col min="11520" max="11520" width="3.5703125" style="46" customWidth="1"/>
    <col min="11521" max="11521" width="55.140625" style="46" customWidth="1"/>
    <col min="11522" max="11522" width="12.28515625" style="46" customWidth="1"/>
    <col min="11523" max="11523" width="13.7109375" style="46" customWidth="1"/>
    <col min="11524" max="11524" width="12.42578125" style="46" customWidth="1"/>
    <col min="11525" max="11525" width="13.7109375" style="46" customWidth="1"/>
    <col min="11526" max="11526" width="5.42578125" style="46" customWidth="1"/>
    <col min="11527" max="11527" width="11.5703125" style="46" customWidth="1"/>
    <col min="11528" max="11775" width="9.140625" style="46"/>
    <col min="11776" max="11776" width="3.5703125" style="46" customWidth="1"/>
    <col min="11777" max="11777" width="55.140625" style="46" customWidth="1"/>
    <col min="11778" max="11778" width="12.28515625" style="46" customWidth="1"/>
    <col min="11779" max="11779" width="13.7109375" style="46" customWidth="1"/>
    <col min="11780" max="11780" width="12.42578125" style="46" customWidth="1"/>
    <col min="11781" max="11781" width="13.7109375" style="46" customWidth="1"/>
    <col min="11782" max="11782" width="5.42578125" style="46" customWidth="1"/>
    <col min="11783" max="11783" width="11.5703125" style="46" customWidth="1"/>
    <col min="11784" max="12031" width="9.140625" style="46"/>
    <col min="12032" max="12032" width="3.5703125" style="46" customWidth="1"/>
    <col min="12033" max="12033" width="55.140625" style="46" customWidth="1"/>
    <col min="12034" max="12034" width="12.28515625" style="46" customWidth="1"/>
    <col min="12035" max="12035" width="13.7109375" style="46" customWidth="1"/>
    <col min="12036" max="12036" width="12.42578125" style="46" customWidth="1"/>
    <col min="12037" max="12037" width="13.7109375" style="46" customWidth="1"/>
    <col min="12038" max="12038" width="5.42578125" style="46" customWidth="1"/>
    <col min="12039" max="12039" width="11.5703125" style="46" customWidth="1"/>
    <col min="12040" max="12287" width="9.140625" style="46"/>
    <col min="12288" max="12288" width="3.5703125" style="46" customWidth="1"/>
    <col min="12289" max="12289" width="55.140625" style="46" customWidth="1"/>
    <col min="12290" max="12290" width="12.28515625" style="46" customWidth="1"/>
    <col min="12291" max="12291" width="13.7109375" style="46" customWidth="1"/>
    <col min="12292" max="12292" width="12.42578125" style="46" customWidth="1"/>
    <col min="12293" max="12293" width="13.7109375" style="46" customWidth="1"/>
    <col min="12294" max="12294" width="5.42578125" style="46" customWidth="1"/>
    <col min="12295" max="12295" width="11.5703125" style="46" customWidth="1"/>
    <col min="12296" max="12543" width="9.140625" style="46"/>
    <col min="12544" max="12544" width="3.5703125" style="46" customWidth="1"/>
    <col min="12545" max="12545" width="55.140625" style="46" customWidth="1"/>
    <col min="12546" max="12546" width="12.28515625" style="46" customWidth="1"/>
    <col min="12547" max="12547" width="13.7109375" style="46" customWidth="1"/>
    <col min="12548" max="12548" width="12.42578125" style="46" customWidth="1"/>
    <col min="12549" max="12549" width="13.7109375" style="46" customWidth="1"/>
    <col min="12550" max="12550" width="5.42578125" style="46" customWidth="1"/>
    <col min="12551" max="12551" width="11.5703125" style="46" customWidth="1"/>
    <col min="12552" max="12799" width="9.140625" style="46"/>
    <col min="12800" max="12800" width="3.5703125" style="46" customWidth="1"/>
    <col min="12801" max="12801" width="55.140625" style="46" customWidth="1"/>
    <col min="12802" max="12802" width="12.28515625" style="46" customWidth="1"/>
    <col min="12803" max="12803" width="13.7109375" style="46" customWidth="1"/>
    <col min="12804" max="12804" width="12.42578125" style="46" customWidth="1"/>
    <col min="12805" max="12805" width="13.7109375" style="46" customWidth="1"/>
    <col min="12806" max="12806" width="5.42578125" style="46" customWidth="1"/>
    <col min="12807" max="12807" width="11.5703125" style="46" customWidth="1"/>
    <col min="12808" max="13055" width="9.140625" style="46"/>
    <col min="13056" max="13056" width="3.5703125" style="46" customWidth="1"/>
    <col min="13057" max="13057" width="55.140625" style="46" customWidth="1"/>
    <col min="13058" max="13058" width="12.28515625" style="46" customWidth="1"/>
    <col min="13059" max="13059" width="13.7109375" style="46" customWidth="1"/>
    <col min="13060" max="13060" width="12.42578125" style="46" customWidth="1"/>
    <col min="13061" max="13061" width="13.7109375" style="46" customWidth="1"/>
    <col min="13062" max="13062" width="5.42578125" style="46" customWidth="1"/>
    <col min="13063" max="13063" width="11.5703125" style="46" customWidth="1"/>
    <col min="13064" max="13311" width="9.140625" style="46"/>
    <col min="13312" max="13312" width="3.5703125" style="46" customWidth="1"/>
    <col min="13313" max="13313" width="55.140625" style="46" customWidth="1"/>
    <col min="13314" max="13314" width="12.28515625" style="46" customWidth="1"/>
    <col min="13315" max="13315" width="13.7109375" style="46" customWidth="1"/>
    <col min="13316" max="13316" width="12.42578125" style="46" customWidth="1"/>
    <col min="13317" max="13317" width="13.7109375" style="46" customWidth="1"/>
    <col min="13318" max="13318" width="5.42578125" style="46" customWidth="1"/>
    <col min="13319" max="13319" width="11.5703125" style="46" customWidth="1"/>
    <col min="13320" max="13567" width="9.140625" style="46"/>
    <col min="13568" max="13568" width="3.5703125" style="46" customWidth="1"/>
    <col min="13569" max="13569" width="55.140625" style="46" customWidth="1"/>
    <col min="13570" max="13570" width="12.28515625" style="46" customWidth="1"/>
    <col min="13571" max="13571" width="13.7109375" style="46" customWidth="1"/>
    <col min="13572" max="13572" width="12.42578125" style="46" customWidth="1"/>
    <col min="13573" max="13573" width="13.7109375" style="46" customWidth="1"/>
    <col min="13574" max="13574" width="5.42578125" style="46" customWidth="1"/>
    <col min="13575" max="13575" width="11.5703125" style="46" customWidth="1"/>
    <col min="13576" max="13823" width="9.140625" style="46"/>
    <col min="13824" max="13824" width="3.5703125" style="46" customWidth="1"/>
    <col min="13825" max="13825" width="55.140625" style="46" customWidth="1"/>
    <col min="13826" max="13826" width="12.28515625" style="46" customWidth="1"/>
    <col min="13827" max="13827" width="13.7109375" style="46" customWidth="1"/>
    <col min="13828" max="13828" width="12.42578125" style="46" customWidth="1"/>
    <col min="13829" max="13829" width="13.7109375" style="46" customWidth="1"/>
    <col min="13830" max="13830" width="5.42578125" style="46" customWidth="1"/>
    <col min="13831" max="13831" width="11.5703125" style="46" customWidth="1"/>
    <col min="13832" max="14079" width="9.140625" style="46"/>
    <col min="14080" max="14080" width="3.5703125" style="46" customWidth="1"/>
    <col min="14081" max="14081" width="55.140625" style="46" customWidth="1"/>
    <col min="14082" max="14082" width="12.28515625" style="46" customWidth="1"/>
    <col min="14083" max="14083" width="13.7109375" style="46" customWidth="1"/>
    <col min="14084" max="14084" width="12.42578125" style="46" customWidth="1"/>
    <col min="14085" max="14085" width="13.7109375" style="46" customWidth="1"/>
    <col min="14086" max="14086" width="5.42578125" style="46" customWidth="1"/>
    <col min="14087" max="14087" width="11.5703125" style="46" customWidth="1"/>
    <col min="14088" max="14335" width="9.140625" style="46"/>
    <col min="14336" max="14336" width="3.5703125" style="46" customWidth="1"/>
    <col min="14337" max="14337" width="55.140625" style="46" customWidth="1"/>
    <col min="14338" max="14338" width="12.28515625" style="46" customWidth="1"/>
    <col min="14339" max="14339" width="13.7109375" style="46" customWidth="1"/>
    <col min="14340" max="14340" width="12.42578125" style="46" customWidth="1"/>
    <col min="14341" max="14341" width="13.7109375" style="46" customWidth="1"/>
    <col min="14342" max="14342" width="5.42578125" style="46" customWidth="1"/>
    <col min="14343" max="14343" width="11.5703125" style="46" customWidth="1"/>
    <col min="14344" max="14591" width="9.140625" style="46"/>
    <col min="14592" max="14592" width="3.5703125" style="46" customWidth="1"/>
    <col min="14593" max="14593" width="55.140625" style="46" customWidth="1"/>
    <col min="14594" max="14594" width="12.28515625" style="46" customWidth="1"/>
    <col min="14595" max="14595" width="13.7109375" style="46" customWidth="1"/>
    <col min="14596" max="14596" width="12.42578125" style="46" customWidth="1"/>
    <col min="14597" max="14597" width="13.7109375" style="46" customWidth="1"/>
    <col min="14598" max="14598" width="5.42578125" style="46" customWidth="1"/>
    <col min="14599" max="14599" width="11.5703125" style="46" customWidth="1"/>
    <col min="14600" max="14847" width="9.140625" style="46"/>
    <col min="14848" max="14848" width="3.5703125" style="46" customWidth="1"/>
    <col min="14849" max="14849" width="55.140625" style="46" customWidth="1"/>
    <col min="14850" max="14850" width="12.28515625" style="46" customWidth="1"/>
    <col min="14851" max="14851" width="13.7109375" style="46" customWidth="1"/>
    <col min="14852" max="14852" width="12.42578125" style="46" customWidth="1"/>
    <col min="14853" max="14853" width="13.7109375" style="46" customWidth="1"/>
    <col min="14854" max="14854" width="5.42578125" style="46" customWidth="1"/>
    <col min="14855" max="14855" width="11.5703125" style="46" customWidth="1"/>
    <col min="14856" max="15103" width="9.140625" style="46"/>
    <col min="15104" max="15104" width="3.5703125" style="46" customWidth="1"/>
    <col min="15105" max="15105" width="55.140625" style="46" customWidth="1"/>
    <col min="15106" max="15106" width="12.28515625" style="46" customWidth="1"/>
    <col min="15107" max="15107" width="13.7109375" style="46" customWidth="1"/>
    <col min="15108" max="15108" width="12.42578125" style="46" customWidth="1"/>
    <col min="15109" max="15109" width="13.7109375" style="46" customWidth="1"/>
    <col min="15110" max="15110" width="5.42578125" style="46" customWidth="1"/>
    <col min="15111" max="15111" width="11.5703125" style="46" customWidth="1"/>
    <col min="15112" max="15359" width="9.140625" style="46"/>
    <col min="15360" max="15360" width="3.5703125" style="46" customWidth="1"/>
    <col min="15361" max="15361" width="55.140625" style="46" customWidth="1"/>
    <col min="15362" max="15362" width="12.28515625" style="46" customWidth="1"/>
    <col min="15363" max="15363" width="13.7109375" style="46" customWidth="1"/>
    <col min="15364" max="15364" width="12.42578125" style="46" customWidth="1"/>
    <col min="15365" max="15365" width="13.7109375" style="46" customWidth="1"/>
    <col min="15366" max="15366" width="5.42578125" style="46" customWidth="1"/>
    <col min="15367" max="15367" width="11.5703125" style="46" customWidth="1"/>
    <col min="15368" max="15615" width="9.140625" style="46"/>
    <col min="15616" max="15616" width="3.5703125" style="46" customWidth="1"/>
    <col min="15617" max="15617" width="55.140625" style="46" customWidth="1"/>
    <col min="15618" max="15618" width="12.28515625" style="46" customWidth="1"/>
    <col min="15619" max="15619" width="13.7109375" style="46" customWidth="1"/>
    <col min="15620" max="15620" width="12.42578125" style="46" customWidth="1"/>
    <col min="15621" max="15621" width="13.7109375" style="46" customWidth="1"/>
    <col min="15622" max="15622" width="5.42578125" style="46" customWidth="1"/>
    <col min="15623" max="15623" width="11.5703125" style="46" customWidth="1"/>
    <col min="15624" max="15871" width="9.140625" style="46"/>
    <col min="15872" max="15872" width="3.5703125" style="46" customWidth="1"/>
    <col min="15873" max="15873" width="55.140625" style="46" customWidth="1"/>
    <col min="15874" max="15874" width="12.28515625" style="46" customWidth="1"/>
    <col min="15875" max="15875" width="13.7109375" style="46" customWidth="1"/>
    <col min="15876" max="15876" width="12.42578125" style="46" customWidth="1"/>
    <col min="15877" max="15877" width="13.7109375" style="46" customWidth="1"/>
    <col min="15878" max="15878" width="5.42578125" style="46" customWidth="1"/>
    <col min="15879" max="15879" width="11.5703125" style="46" customWidth="1"/>
    <col min="15880" max="16127" width="9.140625" style="46"/>
    <col min="16128" max="16128" width="3.5703125" style="46" customWidth="1"/>
    <col min="16129" max="16129" width="55.140625" style="46" customWidth="1"/>
    <col min="16130" max="16130" width="12.28515625" style="46" customWidth="1"/>
    <col min="16131" max="16131" width="13.7109375" style="46" customWidth="1"/>
    <col min="16132" max="16132" width="12.42578125" style="46" customWidth="1"/>
    <col min="16133" max="16133" width="13.7109375" style="46" customWidth="1"/>
    <col min="16134" max="16134" width="5.42578125" style="46" customWidth="1"/>
    <col min="16135" max="16135" width="11.5703125" style="46" customWidth="1"/>
    <col min="16136" max="16384" width="9.140625" style="46"/>
  </cols>
  <sheetData>
    <row r="1" spans="1:7" ht="15.75" x14ac:dyDescent="0.25">
      <c r="A1" s="82"/>
      <c r="B1" s="83"/>
      <c r="D1" s="203" t="s">
        <v>130</v>
      </c>
      <c r="E1" s="203"/>
      <c r="F1" s="203"/>
    </row>
    <row r="2" spans="1:7" ht="15.75" x14ac:dyDescent="0.25">
      <c r="D2" s="191"/>
      <c r="E2" s="191"/>
      <c r="F2" s="191"/>
    </row>
    <row r="3" spans="1:7" ht="15" customHeight="1" x14ac:dyDescent="0.25">
      <c r="D3" s="203" t="s">
        <v>519</v>
      </c>
      <c r="E3" s="203"/>
      <c r="F3" s="203"/>
    </row>
    <row r="4" spans="1:7" ht="15.75" x14ac:dyDescent="0.25">
      <c r="D4" s="3"/>
      <c r="E4" s="2"/>
      <c r="F4" s="82"/>
    </row>
    <row r="6" spans="1:7" ht="15.75" x14ac:dyDescent="0.2">
      <c r="A6" s="230" t="s">
        <v>121</v>
      </c>
      <c r="B6" s="231"/>
      <c r="C6" s="231"/>
      <c r="D6" s="231"/>
      <c r="E6" s="231"/>
      <c r="F6" s="231"/>
    </row>
    <row r="7" spans="1:7" ht="15.75" x14ac:dyDescent="0.2">
      <c r="A7" s="85"/>
      <c r="B7" s="86"/>
      <c r="C7" s="86"/>
      <c r="D7" s="86"/>
      <c r="E7" s="86"/>
      <c r="F7" s="86"/>
    </row>
    <row r="8" spans="1:7" ht="15.75" x14ac:dyDescent="0.2">
      <c r="A8" s="208" t="s">
        <v>44</v>
      </c>
      <c r="B8" s="208"/>
      <c r="C8" s="208"/>
      <c r="D8" s="208"/>
      <c r="E8" s="208"/>
      <c r="F8" s="208"/>
    </row>
    <row r="9" spans="1:7" ht="15.75" x14ac:dyDescent="0.2">
      <c r="A9" s="61"/>
      <c r="B9" s="61"/>
      <c r="C9" s="61"/>
      <c r="D9" s="61"/>
      <c r="E9" s="61"/>
      <c r="F9" s="61"/>
    </row>
    <row r="10" spans="1:7" ht="20.100000000000001" customHeight="1" x14ac:dyDescent="0.2">
      <c r="A10" s="209" t="s">
        <v>3</v>
      </c>
      <c r="B10" s="232" t="s">
        <v>4</v>
      </c>
      <c r="C10" s="209" t="s">
        <v>58</v>
      </c>
      <c r="D10" s="209" t="s">
        <v>112</v>
      </c>
      <c r="E10" s="209" t="s">
        <v>120</v>
      </c>
      <c r="F10" s="209" t="s">
        <v>7</v>
      </c>
    </row>
    <row r="11" spans="1:7" ht="20.100000000000001" customHeight="1" x14ac:dyDescent="0.2">
      <c r="A11" s="209"/>
      <c r="B11" s="232"/>
      <c r="C11" s="209"/>
      <c r="D11" s="209"/>
      <c r="E11" s="209"/>
      <c r="F11" s="209"/>
    </row>
    <row r="12" spans="1:7" ht="39.950000000000003" customHeight="1" x14ac:dyDescent="0.25">
      <c r="A12" s="51">
        <v>1</v>
      </c>
      <c r="B12" s="55" t="s">
        <v>122</v>
      </c>
      <c r="C12" s="42" t="s">
        <v>513</v>
      </c>
      <c r="D12" s="45">
        <v>26600</v>
      </c>
      <c r="E12" s="45">
        <f>D12*0.22</f>
        <v>5852</v>
      </c>
      <c r="F12" s="45">
        <f t="shared" ref="F12:F18" si="0">D12+E12</f>
        <v>32452</v>
      </c>
      <c r="G12" s="2"/>
    </row>
    <row r="13" spans="1:7" ht="39.950000000000003" customHeight="1" x14ac:dyDescent="0.25">
      <c r="A13" s="51">
        <v>2</v>
      </c>
      <c r="B13" s="55" t="s">
        <v>123</v>
      </c>
      <c r="C13" s="42" t="s">
        <v>514</v>
      </c>
      <c r="D13" s="45">
        <v>26600</v>
      </c>
      <c r="E13" s="45">
        <f t="shared" ref="E13:E18" si="1">D13*0.22</f>
        <v>5852</v>
      </c>
      <c r="F13" s="45">
        <f t="shared" si="0"/>
        <v>32452</v>
      </c>
      <c r="G13" s="2"/>
    </row>
    <row r="14" spans="1:7" ht="39.950000000000003" customHeight="1" x14ac:dyDescent="0.25">
      <c r="A14" s="51">
        <v>3</v>
      </c>
      <c r="B14" s="55" t="s">
        <v>124</v>
      </c>
      <c r="C14" s="42" t="s">
        <v>514</v>
      </c>
      <c r="D14" s="45">
        <v>26600</v>
      </c>
      <c r="E14" s="45">
        <f t="shared" si="1"/>
        <v>5852</v>
      </c>
      <c r="F14" s="45">
        <f t="shared" si="0"/>
        <v>32452</v>
      </c>
      <c r="G14" s="2"/>
    </row>
    <row r="15" spans="1:7" ht="39.950000000000003" customHeight="1" x14ac:dyDescent="0.25">
      <c r="A15" s="51">
        <v>4</v>
      </c>
      <c r="B15" s="55" t="s">
        <v>125</v>
      </c>
      <c r="C15" s="42" t="s">
        <v>514</v>
      </c>
      <c r="D15" s="45">
        <v>26600</v>
      </c>
      <c r="E15" s="45">
        <f t="shared" si="1"/>
        <v>5852</v>
      </c>
      <c r="F15" s="45">
        <f t="shared" si="0"/>
        <v>32452</v>
      </c>
      <c r="G15" s="2"/>
    </row>
    <row r="16" spans="1:7" ht="39.950000000000003" customHeight="1" x14ac:dyDescent="0.25">
      <c r="A16" s="51">
        <v>5</v>
      </c>
      <c r="B16" s="55" t="s">
        <v>126</v>
      </c>
      <c r="C16" s="42" t="s">
        <v>515</v>
      </c>
      <c r="D16" s="45">
        <v>26600</v>
      </c>
      <c r="E16" s="45">
        <f t="shared" si="1"/>
        <v>5852</v>
      </c>
      <c r="F16" s="45">
        <f t="shared" si="0"/>
        <v>32452</v>
      </c>
      <c r="G16" s="2"/>
    </row>
    <row r="17" spans="1:7" ht="39.950000000000003" customHeight="1" x14ac:dyDescent="0.25">
      <c r="A17" s="51">
        <v>6</v>
      </c>
      <c r="B17" s="55" t="s">
        <v>127</v>
      </c>
      <c r="C17" s="42" t="s">
        <v>516</v>
      </c>
      <c r="D17" s="45">
        <v>35850</v>
      </c>
      <c r="E17" s="45">
        <f t="shared" si="1"/>
        <v>7887</v>
      </c>
      <c r="F17" s="45">
        <f t="shared" si="0"/>
        <v>43737</v>
      </c>
      <c r="G17" s="2"/>
    </row>
    <row r="18" spans="1:7" ht="39.950000000000003" customHeight="1" x14ac:dyDescent="0.25">
      <c r="A18" s="51">
        <v>7</v>
      </c>
      <c r="B18" s="55" t="s">
        <v>128</v>
      </c>
      <c r="C18" s="42" t="s">
        <v>516</v>
      </c>
      <c r="D18" s="45">
        <v>35850</v>
      </c>
      <c r="E18" s="45">
        <f t="shared" si="1"/>
        <v>7887</v>
      </c>
      <c r="F18" s="45">
        <f t="shared" si="0"/>
        <v>43737</v>
      </c>
      <c r="G18" s="2"/>
    </row>
    <row r="19" spans="1:7" ht="52.5" customHeight="1" x14ac:dyDescent="0.2">
      <c r="A19" s="210" t="s">
        <v>129</v>
      </c>
      <c r="B19" s="210"/>
      <c r="C19" s="210"/>
      <c r="D19" s="210"/>
      <c r="E19" s="210"/>
      <c r="F19" s="210"/>
    </row>
    <row r="23" spans="1:7" x14ac:dyDescent="0.2">
      <c r="B23" s="58"/>
      <c r="C23" s="58"/>
      <c r="D23" s="59"/>
      <c r="E23" s="59"/>
    </row>
    <row r="24" spans="1:7" x14ac:dyDescent="0.2">
      <c r="B24" s="84"/>
      <c r="C24" s="84"/>
    </row>
    <row r="25" spans="1:7" x14ac:dyDescent="0.2">
      <c r="B25" s="229"/>
      <c r="C25" s="229"/>
    </row>
    <row r="32" spans="1:7" ht="12.75" customHeight="1" x14ac:dyDescent="0.2"/>
  </sheetData>
  <mergeCells count="12">
    <mergeCell ref="D1:F1"/>
    <mergeCell ref="A19:F19"/>
    <mergeCell ref="B25:C25"/>
    <mergeCell ref="D3:F3"/>
    <mergeCell ref="A6:F6"/>
    <mergeCell ref="A8:F8"/>
    <mergeCell ref="A10:A11"/>
    <mergeCell ref="B10:B11"/>
    <mergeCell ref="C10:C11"/>
    <mergeCell ref="D10:D11"/>
    <mergeCell ref="E10:E11"/>
    <mergeCell ref="F10:F11"/>
  </mergeCells>
  <pageMargins left="0.31496062992125984" right="0" top="0.74803149606299213" bottom="0.7480314960629921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workbookViewId="0">
      <selection activeCell="I11" sqref="I11"/>
    </sheetView>
  </sheetViews>
  <sheetFormatPr defaultRowHeight="15.75" x14ac:dyDescent="0.25"/>
  <cols>
    <col min="1" max="1" width="5.7109375" style="2" customWidth="1"/>
    <col min="2" max="2" width="31.7109375" style="2" customWidth="1"/>
    <col min="3" max="3" width="12" style="2" customWidth="1"/>
    <col min="4" max="4" width="12.42578125" style="2" bestFit="1" customWidth="1"/>
    <col min="5" max="5" width="16.28515625" style="2" customWidth="1"/>
    <col min="6" max="6" width="18.28515625" style="2" customWidth="1"/>
    <col min="7" max="255" width="9.140625" style="2"/>
    <col min="256" max="256" width="5.7109375" style="2" customWidth="1"/>
    <col min="257" max="257" width="31.7109375" style="2" customWidth="1"/>
    <col min="258" max="258" width="9.7109375" style="2" customWidth="1"/>
    <col min="259" max="259" width="12.42578125" style="2" bestFit="1" customWidth="1"/>
    <col min="260" max="260" width="16.28515625" style="2" customWidth="1"/>
    <col min="261" max="261" width="20.7109375" style="2" customWidth="1"/>
    <col min="262" max="262" width="9.140625" style="2"/>
    <col min="263" max="263" width="6.28515625" style="2" customWidth="1"/>
    <col min="264" max="511" width="9.140625" style="2"/>
    <col min="512" max="512" width="5.7109375" style="2" customWidth="1"/>
    <col min="513" max="513" width="31.7109375" style="2" customWidth="1"/>
    <col min="514" max="514" width="9.7109375" style="2" customWidth="1"/>
    <col min="515" max="515" width="12.42578125" style="2" bestFit="1" customWidth="1"/>
    <col min="516" max="516" width="16.28515625" style="2" customWidth="1"/>
    <col min="517" max="517" width="20.7109375" style="2" customWidth="1"/>
    <col min="518" max="518" width="9.140625" style="2"/>
    <col min="519" max="519" width="6.28515625" style="2" customWidth="1"/>
    <col min="520" max="767" width="9.140625" style="2"/>
    <col min="768" max="768" width="5.7109375" style="2" customWidth="1"/>
    <col min="769" max="769" width="31.7109375" style="2" customWidth="1"/>
    <col min="770" max="770" width="9.7109375" style="2" customWidth="1"/>
    <col min="771" max="771" width="12.42578125" style="2" bestFit="1" customWidth="1"/>
    <col min="772" max="772" width="16.28515625" style="2" customWidth="1"/>
    <col min="773" max="773" width="20.7109375" style="2" customWidth="1"/>
    <col min="774" max="774" width="9.140625" style="2"/>
    <col min="775" max="775" width="6.28515625" style="2" customWidth="1"/>
    <col min="776" max="1023" width="9.140625" style="2"/>
    <col min="1024" max="1024" width="5.7109375" style="2" customWidth="1"/>
    <col min="1025" max="1025" width="31.7109375" style="2" customWidth="1"/>
    <col min="1026" max="1026" width="9.7109375" style="2" customWidth="1"/>
    <col min="1027" max="1027" width="12.42578125" style="2" bestFit="1" customWidth="1"/>
    <col min="1028" max="1028" width="16.28515625" style="2" customWidth="1"/>
    <col min="1029" max="1029" width="20.7109375" style="2" customWidth="1"/>
    <col min="1030" max="1030" width="9.140625" style="2"/>
    <col min="1031" max="1031" width="6.28515625" style="2" customWidth="1"/>
    <col min="1032" max="1279" width="9.140625" style="2"/>
    <col min="1280" max="1280" width="5.7109375" style="2" customWidth="1"/>
    <col min="1281" max="1281" width="31.7109375" style="2" customWidth="1"/>
    <col min="1282" max="1282" width="9.7109375" style="2" customWidth="1"/>
    <col min="1283" max="1283" width="12.42578125" style="2" bestFit="1" customWidth="1"/>
    <col min="1284" max="1284" width="16.28515625" style="2" customWidth="1"/>
    <col min="1285" max="1285" width="20.7109375" style="2" customWidth="1"/>
    <col min="1286" max="1286" width="9.140625" style="2"/>
    <col min="1287" max="1287" width="6.28515625" style="2" customWidth="1"/>
    <col min="1288" max="1535" width="9.140625" style="2"/>
    <col min="1536" max="1536" width="5.7109375" style="2" customWidth="1"/>
    <col min="1537" max="1537" width="31.7109375" style="2" customWidth="1"/>
    <col min="1538" max="1538" width="9.7109375" style="2" customWidth="1"/>
    <col min="1539" max="1539" width="12.42578125" style="2" bestFit="1" customWidth="1"/>
    <col min="1540" max="1540" width="16.28515625" style="2" customWidth="1"/>
    <col min="1541" max="1541" width="20.7109375" style="2" customWidth="1"/>
    <col min="1542" max="1542" width="9.140625" style="2"/>
    <col min="1543" max="1543" width="6.28515625" style="2" customWidth="1"/>
    <col min="1544" max="1791" width="9.140625" style="2"/>
    <col min="1792" max="1792" width="5.7109375" style="2" customWidth="1"/>
    <col min="1793" max="1793" width="31.7109375" style="2" customWidth="1"/>
    <col min="1794" max="1794" width="9.7109375" style="2" customWidth="1"/>
    <col min="1795" max="1795" width="12.42578125" style="2" bestFit="1" customWidth="1"/>
    <col min="1796" max="1796" width="16.28515625" style="2" customWidth="1"/>
    <col min="1797" max="1797" width="20.7109375" style="2" customWidth="1"/>
    <col min="1798" max="1798" width="9.140625" style="2"/>
    <col min="1799" max="1799" width="6.28515625" style="2" customWidth="1"/>
    <col min="1800" max="2047" width="9.140625" style="2"/>
    <col min="2048" max="2048" width="5.7109375" style="2" customWidth="1"/>
    <col min="2049" max="2049" width="31.7109375" style="2" customWidth="1"/>
    <col min="2050" max="2050" width="9.7109375" style="2" customWidth="1"/>
    <col min="2051" max="2051" width="12.42578125" style="2" bestFit="1" customWidth="1"/>
    <col min="2052" max="2052" width="16.28515625" style="2" customWidth="1"/>
    <col min="2053" max="2053" width="20.7109375" style="2" customWidth="1"/>
    <col min="2054" max="2054" width="9.140625" style="2"/>
    <col min="2055" max="2055" width="6.28515625" style="2" customWidth="1"/>
    <col min="2056" max="2303" width="9.140625" style="2"/>
    <col min="2304" max="2304" width="5.7109375" style="2" customWidth="1"/>
    <col min="2305" max="2305" width="31.7109375" style="2" customWidth="1"/>
    <col min="2306" max="2306" width="9.7109375" style="2" customWidth="1"/>
    <col min="2307" max="2307" width="12.42578125" style="2" bestFit="1" customWidth="1"/>
    <col min="2308" max="2308" width="16.28515625" style="2" customWidth="1"/>
    <col min="2309" max="2309" width="20.7109375" style="2" customWidth="1"/>
    <col min="2310" max="2310" width="9.140625" style="2"/>
    <col min="2311" max="2311" width="6.28515625" style="2" customWidth="1"/>
    <col min="2312" max="2559" width="9.140625" style="2"/>
    <col min="2560" max="2560" width="5.7109375" style="2" customWidth="1"/>
    <col min="2561" max="2561" width="31.7109375" style="2" customWidth="1"/>
    <col min="2562" max="2562" width="9.7109375" style="2" customWidth="1"/>
    <col min="2563" max="2563" width="12.42578125" style="2" bestFit="1" customWidth="1"/>
    <col min="2564" max="2564" width="16.28515625" style="2" customWidth="1"/>
    <col min="2565" max="2565" width="20.7109375" style="2" customWidth="1"/>
    <col min="2566" max="2566" width="9.140625" style="2"/>
    <col min="2567" max="2567" width="6.28515625" style="2" customWidth="1"/>
    <col min="2568" max="2815" width="9.140625" style="2"/>
    <col min="2816" max="2816" width="5.7109375" style="2" customWidth="1"/>
    <col min="2817" max="2817" width="31.7109375" style="2" customWidth="1"/>
    <col min="2818" max="2818" width="9.7109375" style="2" customWidth="1"/>
    <col min="2819" max="2819" width="12.42578125" style="2" bestFit="1" customWidth="1"/>
    <col min="2820" max="2820" width="16.28515625" style="2" customWidth="1"/>
    <col min="2821" max="2821" width="20.7109375" style="2" customWidth="1"/>
    <col min="2822" max="2822" width="9.140625" style="2"/>
    <col min="2823" max="2823" width="6.28515625" style="2" customWidth="1"/>
    <col min="2824" max="3071" width="9.140625" style="2"/>
    <col min="3072" max="3072" width="5.7109375" style="2" customWidth="1"/>
    <col min="3073" max="3073" width="31.7109375" style="2" customWidth="1"/>
    <col min="3074" max="3074" width="9.7109375" style="2" customWidth="1"/>
    <col min="3075" max="3075" width="12.42578125" style="2" bestFit="1" customWidth="1"/>
    <col min="3076" max="3076" width="16.28515625" style="2" customWidth="1"/>
    <col min="3077" max="3077" width="20.7109375" style="2" customWidth="1"/>
    <col min="3078" max="3078" width="9.140625" style="2"/>
    <col min="3079" max="3079" width="6.28515625" style="2" customWidth="1"/>
    <col min="3080" max="3327" width="9.140625" style="2"/>
    <col min="3328" max="3328" width="5.7109375" style="2" customWidth="1"/>
    <col min="3329" max="3329" width="31.7109375" style="2" customWidth="1"/>
    <col min="3330" max="3330" width="9.7109375" style="2" customWidth="1"/>
    <col min="3331" max="3331" width="12.42578125" style="2" bestFit="1" customWidth="1"/>
    <col min="3332" max="3332" width="16.28515625" style="2" customWidth="1"/>
    <col min="3333" max="3333" width="20.7109375" style="2" customWidth="1"/>
    <col min="3334" max="3334" width="9.140625" style="2"/>
    <col min="3335" max="3335" width="6.28515625" style="2" customWidth="1"/>
    <col min="3336" max="3583" width="9.140625" style="2"/>
    <col min="3584" max="3584" width="5.7109375" style="2" customWidth="1"/>
    <col min="3585" max="3585" width="31.7109375" style="2" customWidth="1"/>
    <col min="3586" max="3586" width="9.7109375" style="2" customWidth="1"/>
    <col min="3587" max="3587" width="12.42578125" style="2" bestFit="1" customWidth="1"/>
    <col min="3588" max="3588" width="16.28515625" style="2" customWidth="1"/>
    <col min="3589" max="3589" width="20.7109375" style="2" customWidth="1"/>
    <col min="3590" max="3590" width="9.140625" style="2"/>
    <col min="3591" max="3591" width="6.28515625" style="2" customWidth="1"/>
    <col min="3592" max="3839" width="9.140625" style="2"/>
    <col min="3840" max="3840" width="5.7109375" style="2" customWidth="1"/>
    <col min="3841" max="3841" width="31.7109375" style="2" customWidth="1"/>
    <col min="3842" max="3842" width="9.7109375" style="2" customWidth="1"/>
    <col min="3843" max="3843" width="12.42578125" style="2" bestFit="1" customWidth="1"/>
    <col min="3844" max="3844" width="16.28515625" style="2" customWidth="1"/>
    <col min="3845" max="3845" width="20.7109375" style="2" customWidth="1"/>
    <col min="3846" max="3846" width="9.140625" style="2"/>
    <col min="3847" max="3847" width="6.28515625" style="2" customWidth="1"/>
    <col min="3848" max="4095" width="9.140625" style="2"/>
    <col min="4096" max="4096" width="5.7109375" style="2" customWidth="1"/>
    <col min="4097" max="4097" width="31.7109375" style="2" customWidth="1"/>
    <col min="4098" max="4098" width="9.7109375" style="2" customWidth="1"/>
    <col min="4099" max="4099" width="12.42578125" style="2" bestFit="1" customWidth="1"/>
    <col min="4100" max="4100" width="16.28515625" style="2" customWidth="1"/>
    <col min="4101" max="4101" width="20.7109375" style="2" customWidth="1"/>
    <col min="4102" max="4102" width="9.140625" style="2"/>
    <col min="4103" max="4103" width="6.28515625" style="2" customWidth="1"/>
    <col min="4104" max="4351" width="9.140625" style="2"/>
    <col min="4352" max="4352" width="5.7109375" style="2" customWidth="1"/>
    <col min="4353" max="4353" width="31.7109375" style="2" customWidth="1"/>
    <col min="4354" max="4354" width="9.7109375" style="2" customWidth="1"/>
    <col min="4355" max="4355" width="12.42578125" style="2" bestFit="1" customWidth="1"/>
    <col min="4356" max="4356" width="16.28515625" style="2" customWidth="1"/>
    <col min="4357" max="4357" width="20.7109375" style="2" customWidth="1"/>
    <col min="4358" max="4358" width="9.140625" style="2"/>
    <col min="4359" max="4359" width="6.28515625" style="2" customWidth="1"/>
    <col min="4360" max="4607" width="9.140625" style="2"/>
    <col min="4608" max="4608" width="5.7109375" style="2" customWidth="1"/>
    <col min="4609" max="4609" width="31.7109375" style="2" customWidth="1"/>
    <col min="4610" max="4610" width="9.7109375" style="2" customWidth="1"/>
    <col min="4611" max="4611" width="12.42578125" style="2" bestFit="1" customWidth="1"/>
    <col min="4612" max="4612" width="16.28515625" style="2" customWidth="1"/>
    <col min="4613" max="4613" width="20.7109375" style="2" customWidth="1"/>
    <col min="4614" max="4614" width="9.140625" style="2"/>
    <col min="4615" max="4615" width="6.28515625" style="2" customWidth="1"/>
    <col min="4616" max="4863" width="9.140625" style="2"/>
    <col min="4864" max="4864" width="5.7109375" style="2" customWidth="1"/>
    <col min="4865" max="4865" width="31.7109375" style="2" customWidth="1"/>
    <col min="4866" max="4866" width="9.7109375" style="2" customWidth="1"/>
    <col min="4867" max="4867" width="12.42578125" style="2" bestFit="1" customWidth="1"/>
    <col min="4868" max="4868" width="16.28515625" style="2" customWidth="1"/>
    <col min="4869" max="4869" width="20.7109375" style="2" customWidth="1"/>
    <col min="4870" max="4870" width="9.140625" style="2"/>
    <col min="4871" max="4871" width="6.28515625" style="2" customWidth="1"/>
    <col min="4872" max="5119" width="9.140625" style="2"/>
    <col min="5120" max="5120" width="5.7109375" style="2" customWidth="1"/>
    <col min="5121" max="5121" width="31.7109375" style="2" customWidth="1"/>
    <col min="5122" max="5122" width="9.7109375" style="2" customWidth="1"/>
    <col min="5123" max="5123" width="12.42578125" style="2" bestFit="1" customWidth="1"/>
    <col min="5124" max="5124" width="16.28515625" style="2" customWidth="1"/>
    <col min="5125" max="5125" width="20.7109375" style="2" customWidth="1"/>
    <col min="5126" max="5126" width="9.140625" style="2"/>
    <col min="5127" max="5127" width="6.28515625" style="2" customWidth="1"/>
    <col min="5128" max="5375" width="9.140625" style="2"/>
    <col min="5376" max="5376" width="5.7109375" style="2" customWidth="1"/>
    <col min="5377" max="5377" width="31.7109375" style="2" customWidth="1"/>
    <col min="5378" max="5378" width="9.7109375" style="2" customWidth="1"/>
    <col min="5379" max="5379" width="12.42578125" style="2" bestFit="1" customWidth="1"/>
    <col min="5380" max="5380" width="16.28515625" style="2" customWidth="1"/>
    <col min="5381" max="5381" width="20.7109375" style="2" customWidth="1"/>
    <col min="5382" max="5382" width="9.140625" style="2"/>
    <col min="5383" max="5383" width="6.28515625" style="2" customWidth="1"/>
    <col min="5384" max="5631" width="9.140625" style="2"/>
    <col min="5632" max="5632" width="5.7109375" style="2" customWidth="1"/>
    <col min="5633" max="5633" width="31.7109375" style="2" customWidth="1"/>
    <col min="5634" max="5634" width="9.7109375" style="2" customWidth="1"/>
    <col min="5635" max="5635" width="12.42578125" style="2" bestFit="1" customWidth="1"/>
    <col min="5636" max="5636" width="16.28515625" style="2" customWidth="1"/>
    <col min="5637" max="5637" width="20.7109375" style="2" customWidth="1"/>
    <col min="5638" max="5638" width="9.140625" style="2"/>
    <col min="5639" max="5639" width="6.28515625" style="2" customWidth="1"/>
    <col min="5640" max="5887" width="9.140625" style="2"/>
    <col min="5888" max="5888" width="5.7109375" style="2" customWidth="1"/>
    <col min="5889" max="5889" width="31.7109375" style="2" customWidth="1"/>
    <col min="5890" max="5890" width="9.7109375" style="2" customWidth="1"/>
    <col min="5891" max="5891" width="12.42578125" style="2" bestFit="1" customWidth="1"/>
    <col min="5892" max="5892" width="16.28515625" style="2" customWidth="1"/>
    <col min="5893" max="5893" width="20.7109375" style="2" customWidth="1"/>
    <col min="5894" max="5894" width="9.140625" style="2"/>
    <col min="5895" max="5895" width="6.28515625" style="2" customWidth="1"/>
    <col min="5896" max="6143" width="9.140625" style="2"/>
    <col min="6144" max="6144" width="5.7109375" style="2" customWidth="1"/>
    <col min="6145" max="6145" width="31.7109375" style="2" customWidth="1"/>
    <col min="6146" max="6146" width="9.7109375" style="2" customWidth="1"/>
    <col min="6147" max="6147" width="12.42578125" style="2" bestFit="1" customWidth="1"/>
    <col min="6148" max="6148" width="16.28515625" style="2" customWidth="1"/>
    <col min="6149" max="6149" width="20.7109375" style="2" customWidth="1"/>
    <col min="6150" max="6150" width="9.140625" style="2"/>
    <col min="6151" max="6151" width="6.28515625" style="2" customWidth="1"/>
    <col min="6152" max="6399" width="9.140625" style="2"/>
    <col min="6400" max="6400" width="5.7109375" style="2" customWidth="1"/>
    <col min="6401" max="6401" width="31.7109375" style="2" customWidth="1"/>
    <col min="6402" max="6402" width="9.7109375" style="2" customWidth="1"/>
    <col min="6403" max="6403" width="12.42578125" style="2" bestFit="1" customWidth="1"/>
    <col min="6404" max="6404" width="16.28515625" style="2" customWidth="1"/>
    <col min="6405" max="6405" width="20.7109375" style="2" customWidth="1"/>
    <col min="6406" max="6406" width="9.140625" style="2"/>
    <col min="6407" max="6407" width="6.28515625" style="2" customWidth="1"/>
    <col min="6408" max="6655" width="9.140625" style="2"/>
    <col min="6656" max="6656" width="5.7109375" style="2" customWidth="1"/>
    <col min="6657" max="6657" width="31.7109375" style="2" customWidth="1"/>
    <col min="6658" max="6658" width="9.7109375" style="2" customWidth="1"/>
    <col min="6659" max="6659" width="12.42578125" style="2" bestFit="1" customWidth="1"/>
    <col min="6660" max="6660" width="16.28515625" style="2" customWidth="1"/>
    <col min="6661" max="6661" width="20.7109375" style="2" customWidth="1"/>
    <col min="6662" max="6662" width="9.140625" style="2"/>
    <col min="6663" max="6663" width="6.28515625" style="2" customWidth="1"/>
    <col min="6664" max="6911" width="9.140625" style="2"/>
    <col min="6912" max="6912" width="5.7109375" style="2" customWidth="1"/>
    <col min="6913" max="6913" width="31.7109375" style="2" customWidth="1"/>
    <col min="6914" max="6914" width="9.7109375" style="2" customWidth="1"/>
    <col min="6915" max="6915" width="12.42578125" style="2" bestFit="1" customWidth="1"/>
    <col min="6916" max="6916" width="16.28515625" style="2" customWidth="1"/>
    <col min="6917" max="6917" width="20.7109375" style="2" customWidth="1"/>
    <col min="6918" max="6918" width="9.140625" style="2"/>
    <col min="6919" max="6919" width="6.28515625" style="2" customWidth="1"/>
    <col min="6920" max="7167" width="9.140625" style="2"/>
    <col min="7168" max="7168" width="5.7109375" style="2" customWidth="1"/>
    <col min="7169" max="7169" width="31.7109375" style="2" customWidth="1"/>
    <col min="7170" max="7170" width="9.7109375" style="2" customWidth="1"/>
    <col min="7171" max="7171" width="12.42578125" style="2" bestFit="1" customWidth="1"/>
    <col min="7172" max="7172" width="16.28515625" style="2" customWidth="1"/>
    <col min="7173" max="7173" width="20.7109375" style="2" customWidth="1"/>
    <col min="7174" max="7174" width="9.140625" style="2"/>
    <col min="7175" max="7175" width="6.28515625" style="2" customWidth="1"/>
    <col min="7176" max="7423" width="9.140625" style="2"/>
    <col min="7424" max="7424" width="5.7109375" style="2" customWidth="1"/>
    <col min="7425" max="7425" width="31.7109375" style="2" customWidth="1"/>
    <col min="7426" max="7426" width="9.7109375" style="2" customWidth="1"/>
    <col min="7427" max="7427" width="12.42578125" style="2" bestFit="1" customWidth="1"/>
    <col min="7428" max="7428" width="16.28515625" style="2" customWidth="1"/>
    <col min="7429" max="7429" width="20.7109375" style="2" customWidth="1"/>
    <col min="7430" max="7430" width="9.140625" style="2"/>
    <col min="7431" max="7431" width="6.28515625" style="2" customWidth="1"/>
    <col min="7432" max="7679" width="9.140625" style="2"/>
    <col min="7680" max="7680" width="5.7109375" style="2" customWidth="1"/>
    <col min="7681" max="7681" width="31.7109375" style="2" customWidth="1"/>
    <col min="7682" max="7682" width="9.7109375" style="2" customWidth="1"/>
    <col min="7683" max="7683" width="12.42578125" style="2" bestFit="1" customWidth="1"/>
    <col min="7684" max="7684" width="16.28515625" style="2" customWidth="1"/>
    <col min="7685" max="7685" width="20.7109375" style="2" customWidth="1"/>
    <col min="7686" max="7686" width="9.140625" style="2"/>
    <col min="7687" max="7687" width="6.28515625" style="2" customWidth="1"/>
    <col min="7688" max="7935" width="9.140625" style="2"/>
    <col min="7936" max="7936" width="5.7109375" style="2" customWidth="1"/>
    <col min="7937" max="7937" width="31.7109375" style="2" customWidth="1"/>
    <col min="7938" max="7938" width="9.7109375" style="2" customWidth="1"/>
    <col min="7939" max="7939" width="12.42578125" style="2" bestFit="1" customWidth="1"/>
    <col min="7940" max="7940" width="16.28515625" style="2" customWidth="1"/>
    <col min="7941" max="7941" width="20.7109375" style="2" customWidth="1"/>
    <col min="7942" max="7942" width="9.140625" style="2"/>
    <col min="7943" max="7943" width="6.28515625" style="2" customWidth="1"/>
    <col min="7944" max="8191" width="9.140625" style="2"/>
    <col min="8192" max="8192" width="5.7109375" style="2" customWidth="1"/>
    <col min="8193" max="8193" width="31.7109375" style="2" customWidth="1"/>
    <col min="8194" max="8194" width="9.7109375" style="2" customWidth="1"/>
    <col min="8195" max="8195" width="12.42578125" style="2" bestFit="1" customWidth="1"/>
    <col min="8196" max="8196" width="16.28515625" style="2" customWidth="1"/>
    <col min="8197" max="8197" width="20.7109375" style="2" customWidth="1"/>
    <col min="8198" max="8198" width="9.140625" style="2"/>
    <col min="8199" max="8199" width="6.28515625" style="2" customWidth="1"/>
    <col min="8200" max="8447" width="9.140625" style="2"/>
    <col min="8448" max="8448" width="5.7109375" style="2" customWidth="1"/>
    <col min="8449" max="8449" width="31.7109375" style="2" customWidth="1"/>
    <col min="8450" max="8450" width="9.7109375" style="2" customWidth="1"/>
    <col min="8451" max="8451" width="12.42578125" style="2" bestFit="1" customWidth="1"/>
    <col min="8452" max="8452" width="16.28515625" style="2" customWidth="1"/>
    <col min="8453" max="8453" width="20.7109375" style="2" customWidth="1"/>
    <col min="8454" max="8454" width="9.140625" style="2"/>
    <col min="8455" max="8455" width="6.28515625" style="2" customWidth="1"/>
    <col min="8456" max="8703" width="9.140625" style="2"/>
    <col min="8704" max="8704" width="5.7109375" style="2" customWidth="1"/>
    <col min="8705" max="8705" width="31.7109375" style="2" customWidth="1"/>
    <col min="8706" max="8706" width="9.7109375" style="2" customWidth="1"/>
    <col min="8707" max="8707" width="12.42578125" style="2" bestFit="1" customWidth="1"/>
    <col min="8708" max="8708" width="16.28515625" style="2" customWidth="1"/>
    <col min="8709" max="8709" width="20.7109375" style="2" customWidth="1"/>
    <col min="8710" max="8710" width="9.140625" style="2"/>
    <col min="8711" max="8711" width="6.28515625" style="2" customWidth="1"/>
    <col min="8712" max="8959" width="9.140625" style="2"/>
    <col min="8960" max="8960" width="5.7109375" style="2" customWidth="1"/>
    <col min="8961" max="8961" width="31.7109375" style="2" customWidth="1"/>
    <col min="8962" max="8962" width="9.7109375" style="2" customWidth="1"/>
    <col min="8963" max="8963" width="12.42578125" style="2" bestFit="1" customWidth="1"/>
    <col min="8964" max="8964" width="16.28515625" style="2" customWidth="1"/>
    <col min="8965" max="8965" width="20.7109375" style="2" customWidth="1"/>
    <col min="8966" max="8966" width="9.140625" style="2"/>
    <col min="8967" max="8967" width="6.28515625" style="2" customWidth="1"/>
    <col min="8968" max="9215" width="9.140625" style="2"/>
    <col min="9216" max="9216" width="5.7109375" style="2" customWidth="1"/>
    <col min="9217" max="9217" width="31.7109375" style="2" customWidth="1"/>
    <col min="9218" max="9218" width="9.7109375" style="2" customWidth="1"/>
    <col min="9219" max="9219" width="12.42578125" style="2" bestFit="1" customWidth="1"/>
    <col min="9220" max="9220" width="16.28515625" style="2" customWidth="1"/>
    <col min="9221" max="9221" width="20.7109375" style="2" customWidth="1"/>
    <col min="9222" max="9222" width="9.140625" style="2"/>
    <col min="9223" max="9223" width="6.28515625" style="2" customWidth="1"/>
    <col min="9224" max="9471" width="9.140625" style="2"/>
    <col min="9472" max="9472" width="5.7109375" style="2" customWidth="1"/>
    <col min="9473" max="9473" width="31.7109375" style="2" customWidth="1"/>
    <col min="9474" max="9474" width="9.7109375" style="2" customWidth="1"/>
    <col min="9475" max="9475" width="12.42578125" style="2" bestFit="1" customWidth="1"/>
    <col min="9476" max="9476" width="16.28515625" style="2" customWidth="1"/>
    <col min="9477" max="9477" width="20.7109375" style="2" customWidth="1"/>
    <col min="9478" max="9478" width="9.140625" style="2"/>
    <col min="9479" max="9479" width="6.28515625" style="2" customWidth="1"/>
    <col min="9480" max="9727" width="9.140625" style="2"/>
    <col min="9728" max="9728" width="5.7109375" style="2" customWidth="1"/>
    <col min="9729" max="9729" width="31.7109375" style="2" customWidth="1"/>
    <col min="9730" max="9730" width="9.7109375" style="2" customWidth="1"/>
    <col min="9731" max="9731" width="12.42578125" style="2" bestFit="1" customWidth="1"/>
    <col min="9732" max="9732" width="16.28515625" style="2" customWidth="1"/>
    <col min="9733" max="9733" width="20.7109375" style="2" customWidth="1"/>
    <col min="9734" max="9734" width="9.140625" style="2"/>
    <col min="9735" max="9735" width="6.28515625" style="2" customWidth="1"/>
    <col min="9736" max="9983" width="9.140625" style="2"/>
    <col min="9984" max="9984" width="5.7109375" style="2" customWidth="1"/>
    <col min="9985" max="9985" width="31.7109375" style="2" customWidth="1"/>
    <col min="9986" max="9986" width="9.7109375" style="2" customWidth="1"/>
    <col min="9987" max="9987" width="12.42578125" style="2" bestFit="1" customWidth="1"/>
    <col min="9988" max="9988" width="16.28515625" style="2" customWidth="1"/>
    <col min="9989" max="9989" width="20.7109375" style="2" customWidth="1"/>
    <col min="9990" max="9990" width="9.140625" style="2"/>
    <col min="9991" max="9991" width="6.28515625" style="2" customWidth="1"/>
    <col min="9992" max="10239" width="9.140625" style="2"/>
    <col min="10240" max="10240" width="5.7109375" style="2" customWidth="1"/>
    <col min="10241" max="10241" width="31.7109375" style="2" customWidth="1"/>
    <col min="10242" max="10242" width="9.7109375" style="2" customWidth="1"/>
    <col min="10243" max="10243" width="12.42578125" style="2" bestFit="1" customWidth="1"/>
    <col min="10244" max="10244" width="16.28515625" style="2" customWidth="1"/>
    <col min="10245" max="10245" width="20.7109375" style="2" customWidth="1"/>
    <col min="10246" max="10246" width="9.140625" style="2"/>
    <col min="10247" max="10247" width="6.28515625" style="2" customWidth="1"/>
    <col min="10248" max="10495" width="9.140625" style="2"/>
    <col min="10496" max="10496" width="5.7109375" style="2" customWidth="1"/>
    <col min="10497" max="10497" width="31.7109375" style="2" customWidth="1"/>
    <col min="10498" max="10498" width="9.7109375" style="2" customWidth="1"/>
    <col min="10499" max="10499" width="12.42578125" style="2" bestFit="1" customWidth="1"/>
    <col min="10500" max="10500" width="16.28515625" style="2" customWidth="1"/>
    <col min="10501" max="10501" width="20.7109375" style="2" customWidth="1"/>
    <col min="10502" max="10502" width="9.140625" style="2"/>
    <col min="10503" max="10503" width="6.28515625" style="2" customWidth="1"/>
    <col min="10504" max="10751" width="9.140625" style="2"/>
    <col min="10752" max="10752" width="5.7109375" style="2" customWidth="1"/>
    <col min="10753" max="10753" width="31.7109375" style="2" customWidth="1"/>
    <col min="10754" max="10754" width="9.7109375" style="2" customWidth="1"/>
    <col min="10755" max="10755" width="12.42578125" style="2" bestFit="1" customWidth="1"/>
    <col min="10756" max="10756" width="16.28515625" style="2" customWidth="1"/>
    <col min="10757" max="10757" width="20.7109375" style="2" customWidth="1"/>
    <col min="10758" max="10758" width="9.140625" style="2"/>
    <col min="10759" max="10759" width="6.28515625" style="2" customWidth="1"/>
    <col min="10760" max="11007" width="9.140625" style="2"/>
    <col min="11008" max="11008" width="5.7109375" style="2" customWidth="1"/>
    <col min="11009" max="11009" width="31.7109375" style="2" customWidth="1"/>
    <col min="11010" max="11010" width="9.7109375" style="2" customWidth="1"/>
    <col min="11011" max="11011" width="12.42578125" style="2" bestFit="1" customWidth="1"/>
    <col min="11012" max="11012" width="16.28515625" style="2" customWidth="1"/>
    <col min="11013" max="11013" width="20.7109375" style="2" customWidth="1"/>
    <col min="11014" max="11014" width="9.140625" style="2"/>
    <col min="11015" max="11015" width="6.28515625" style="2" customWidth="1"/>
    <col min="11016" max="11263" width="9.140625" style="2"/>
    <col min="11264" max="11264" width="5.7109375" style="2" customWidth="1"/>
    <col min="11265" max="11265" width="31.7109375" style="2" customWidth="1"/>
    <col min="11266" max="11266" width="9.7109375" style="2" customWidth="1"/>
    <col min="11267" max="11267" width="12.42578125" style="2" bestFit="1" customWidth="1"/>
    <col min="11268" max="11268" width="16.28515625" style="2" customWidth="1"/>
    <col min="11269" max="11269" width="20.7109375" style="2" customWidth="1"/>
    <col min="11270" max="11270" width="9.140625" style="2"/>
    <col min="11271" max="11271" width="6.28515625" style="2" customWidth="1"/>
    <col min="11272" max="11519" width="9.140625" style="2"/>
    <col min="11520" max="11520" width="5.7109375" style="2" customWidth="1"/>
    <col min="11521" max="11521" width="31.7109375" style="2" customWidth="1"/>
    <col min="11522" max="11522" width="9.7109375" style="2" customWidth="1"/>
    <col min="11523" max="11523" width="12.42578125" style="2" bestFit="1" customWidth="1"/>
    <col min="11524" max="11524" width="16.28515625" style="2" customWidth="1"/>
    <col min="11525" max="11525" width="20.7109375" style="2" customWidth="1"/>
    <col min="11526" max="11526" width="9.140625" style="2"/>
    <col min="11527" max="11527" width="6.28515625" style="2" customWidth="1"/>
    <col min="11528" max="11775" width="9.140625" style="2"/>
    <col min="11776" max="11776" width="5.7109375" style="2" customWidth="1"/>
    <col min="11777" max="11777" width="31.7109375" style="2" customWidth="1"/>
    <col min="11778" max="11778" width="9.7109375" style="2" customWidth="1"/>
    <col min="11779" max="11779" width="12.42578125" style="2" bestFit="1" customWidth="1"/>
    <col min="11780" max="11780" width="16.28515625" style="2" customWidth="1"/>
    <col min="11781" max="11781" width="20.7109375" style="2" customWidth="1"/>
    <col min="11782" max="11782" width="9.140625" style="2"/>
    <col min="11783" max="11783" width="6.28515625" style="2" customWidth="1"/>
    <col min="11784" max="12031" width="9.140625" style="2"/>
    <col min="12032" max="12032" width="5.7109375" style="2" customWidth="1"/>
    <col min="12033" max="12033" width="31.7109375" style="2" customWidth="1"/>
    <col min="12034" max="12034" width="9.7109375" style="2" customWidth="1"/>
    <col min="12035" max="12035" width="12.42578125" style="2" bestFit="1" customWidth="1"/>
    <col min="12036" max="12036" width="16.28515625" style="2" customWidth="1"/>
    <col min="12037" max="12037" width="20.7109375" style="2" customWidth="1"/>
    <col min="12038" max="12038" width="9.140625" style="2"/>
    <col min="12039" max="12039" width="6.28515625" style="2" customWidth="1"/>
    <col min="12040" max="12287" width="9.140625" style="2"/>
    <col min="12288" max="12288" width="5.7109375" style="2" customWidth="1"/>
    <col min="12289" max="12289" width="31.7109375" style="2" customWidth="1"/>
    <col min="12290" max="12290" width="9.7109375" style="2" customWidth="1"/>
    <col min="12291" max="12291" width="12.42578125" style="2" bestFit="1" customWidth="1"/>
    <col min="12292" max="12292" width="16.28515625" style="2" customWidth="1"/>
    <col min="12293" max="12293" width="20.7109375" style="2" customWidth="1"/>
    <col min="12294" max="12294" width="9.140625" style="2"/>
    <col min="12295" max="12295" width="6.28515625" style="2" customWidth="1"/>
    <col min="12296" max="12543" width="9.140625" style="2"/>
    <col min="12544" max="12544" width="5.7109375" style="2" customWidth="1"/>
    <col min="12545" max="12545" width="31.7109375" style="2" customWidth="1"/>
    <col min="12546" max="12546" width="9.7109375" style="2" customWidth="1"/>
    <col min="12547" max="12547" width="12.42578125" style="2" bestFit="1" customWidth="1"/>
    <col min="12548" max="12548" width="16.28515625" style="2" customWidth="1"/>
    <col min="12549" max="12549" width="20.7109375" style="2" customWidth="1"/>
    <col min="12550" max="12550" width="9.140625" style="2"/>
    <col min="12551" max="12551" width="6.28515625" style="2" customWidth="1"/>
    <col min="12552" max="12799" width="9.140625" style="2"/>
    <col min="12800" max="12800" width="5.7109375" style="2" customWidth="1"/>
    <col min="12801" max="12801" width="31.7109375" style="2" customWidth="1"/>
    <col min="12802" max="12802" width="9.7109375" style="2" customWidth="1"/>
    <col min="12803" max="12803" width="12.42578125" style="2" bestFit="1" customWidth="1"/>
    <col min="12804" max="12804" width="16.28515625" style="2" customWidth="1"/>
    <col min="12805" max="12805" width="20.7109375" style="2" customWidth="1"/>
    <col min="12806" max="12806" width="9.140625" style="2"/>
    <col min="12807" max="12807" width="6.28515625" style="2" customWidth="1"/>
    <col min="12808" max="13055" width="9.140625" style="2"/>
    <col min="13056" max="13056" width="5.7109375" style="2" customWidth="1"/>
    <col min="13057" max="13057" width="31.7109375" style="2" customWidth="1"/>
    <col min="13058" max="13058" width="9.7109375" style="2" customWidth="1"/>
    <col min="13059" max="13059" width="12.42578125" style="2" bestFit="1" customWidth="1"/>
    <col min="13060" max="13060" width="16.28515625" style="2" customWidth="1"/>
    <col min="13061" max="13061" width="20.7109375" style="2" customWidth="1"/>
    <col min="13062" max="13062" width="9.140625" style="2"/>
    <col min="13063" max="13063" width="6.28515625" style="2" customWidth="1"/>
    <col min="13064" max="13311" width="9.140625" style="2"/>
    <col min="13312" max="13312" width="5.7109375" style="2" customWidth="1"/>
    <col min="13313" max="13313" width="31.7109375" style="2" customWidth="1"/>
    <col min="13314" max="13314" width="9.7109375" style="2" customWidth="1"/>
    <col min="13315" max="13315" width="12.42578125" style="2" bestFit="1" customWidth="1"/>
    <col min="13316" max="13316" width="16.28515625" style="2" customWidth="1"/>
    <col min="13317" max="13317" width="20.7109375" style="2" customWidth="1"/>
    <col min="13318" max="13318" width="9.140625" style="2"/>
    <col min="13319" max="13319" width="6.28515625" style="2" customWidth="1"/>
    <col min="13320" max="13567" width="9.140625" style="2"/>
    <col min="13568" max="13568" width="5.7109375" style="2" customWidth="1"/>
    <col min="13569" max="13569" width="31.7109375" style="2" customWidth="1"/>
    <col min="13570" max="13570" width="9.7109375" style="2" customWidth="1"/>
    <col min="13571" max="13571" width="12.42578125" style="2" bestFit="1" customWidth="1"/>
    <col min="13572" max="13572" width="16.28515625" style="2" customWidth="1"/>
    <col min="13573" max="13573" width="20.7109375" style="2" customWidth="1"/>
    <col min="13574" max="13574" width="9.140625" style="2"/>
    <col min="13575" max="13575" width="6.28515625" style="2" customWidth="1"/>
    <col min="13576" max="13823" width="9.140625" style="2"/>
    <col min="13824" max="13824" width="5.7109375" style="2" customWidth="1"/>
    <col min="13825" max="13825" width="31.7109375" style="2" customWidth="1"/>
    <col min="13826" max="13826" width="9.7109375" style="2" customWidth="1"/>
    <col min="13827" max="13827" width="12.42578125" style="2" bestFit="1" customWidth="1"/>
    <col min="13828" max="13828" width="16.28515625" style="2" customWidth="1"/>
    <col min="13829" max="13829" width="20.7109375" style="2" customWidth="1"/>
    <col min="13830" max="13830" width="9.140625" style="2"/>
    <col min="13831" max="13831" width="6.28515625" style="2" customWidth="1"/>
    <col min="13832" max="14079" width="9.140625" style="2"/>
    <col min="14080" max="14080" width="5.7109375" style="2" customWidth="1"/>
    <col min="14081" max="14081" width="31.7109375" style="2" customWidth="1"/>
    <col min="14082" max="14082" width="9.7109375" style="2" customWidth="1"/>
    <col min="14083" max="14083" width="12.42578125" style="2" bestFit="1" customWidth="1"/>
    <col min="14084" max="14084" width="16.28515625" style="2" customWidth="1"/>
    <col min="14085" max="14085" width="20.7109375" style="2" customWidth="1"/>
    <col min="14086" max="14086" width="9.140625" style="2"/>
    <col min="14087" max="14087" width="6.28515625" style="2" customWidth="1"/>
    <col min="14088" max="14335" width="9.140625" style="2"/>
    <col min="14336" max="14336" width="5.7109375" style="2" customWidth="1"/>
    <col min="14337" max="14337" width="31.7109375" style="2" customWidth="1"/>
    <col min="14338" max="14338" width="9.7109375" style="2" customWidth="1"/>
    <col min="14339" max="14339" width="12.42578125" style="2" bestFit="1" customWidth="1"/>
    <col min="14340" max="14340" width="16.28515625" style="2" customWidth="1"/>
    <col min="14341" max="14341" width="20.7109375" style="2" customWidth="1"/>
    <col min="14342" max="14342" width="9.140625" style="2"/>
    <col min="14343" max="14343" width="6.28515625" style="2" customWidth="1"/>
    <col min="14344" max="14591" width="9.140625" style="2"/>
    <col min="14592" max="14592" width="5.7109375" style="2" customWidth="1"/>
    <col min="14593" max="14593" width="31.7109375" style="2" customWidth="1"/>
    <col min="14594" max="14594" width="9.7109375" style="2" customWidth="1"/>
    <col min="14595" max="14595" width="12.42578125" style="2" bestFit="1" customWidth="1"/>
    <col min="14596" max="14596" width="16.28515625" style="2" customWidth="1"/>
    <col min="14597" max="14597" width="20.7109375" style="2" customWidth="1"/>
    <col min="14598" max="14598" width="9.140625" style="2"/>
    <col min="14599" max="14599" width="6.28515625" style="2" customWidth="1"/>
    <col min="14600" max="14847" width="9.140625" style="2"/>
    <col min="14848" max="14848" width="5.7109375" style="2" customWidth="1"/>
    <col min="14849" max="14849" width="31.7109375" style="2" customWidth="1"/>
    <col min="14850" max="14850" width="9.7109375" style="2" customWidth="1"/>
    <col min="14851" max="14851" width="12.42578125" style="2" bestFit="1" customWidth="1"/>
    <col min="14852" max="14852" width="16.28515625" style="2" customWidth="1"/>
    <col min="14853" max="14853" width="20.7109375" style="2" customWidth="1"/>
    <col min="14854" max="14854" width="9.140625" style="2"/>
    <col min="14855" max="14855" width="6.28515625" style="2" customWidth="1"/>
    <col min="14856" max="15103" width="9.140625" style="2"/>
    <col min="15104" max="15104" width="5.7109375" style="2" customWidth="1"/>
    <col min="15105" max="15105" width="31.7109375" style="2" customWidth="1"/>
    <col min="15106" max="15106" width="9.7109375" style="2" customWidth="1"/>
    <col min="15107" max="15107" width="12.42578125" style="2" bestFit="1" customWidth="1"/>
    <col min="15108" max="15108" width="16.28515625" style="2" customWidth="1"/>
    <col min="15109" max="15109" width="20.7109375" style="2" customWidth="1"/>
    <col min="15110" max="15110" width="9.140625" style="2"/>
    <col min="15111" max="15111" width="6.28515625" style="2" customWidth="1"/>
    <col min="15112" max="15359" width="9.140625" style="2"/>
    <col min="15360" max="15360" width="5.7109375" style="2" customWidth="1"/>
    <col min="15361" max="15361" width="31.7109375" style="2" customWidth="1"/>
    <col min="15362" max="15362" width="9.7109375" style="2" customWidth="1"/>
    <col min="15363" max="15363" width="12.42578125" style="2" bestFit="1" customWidth="1"/>
    <col min="15364" max="15364" width="16.28515625" style="2" customWidth="1"/>
    <col min="15365" max="15365" width="20.7109375" style="2" customWidth="1"/>
    <col min="15366" max="15366" width="9.140625" style="2"/>
    <col min="15367" max="15367" width="6.28515625" style="2" customWidth="1"/>
    <col min="15368" max="15615" width="9.140625" style="2"/>
    <col min="15616" max="15616" width="5.7109375" style="2" customWidth="1"/>
    <col min="15617" max="15617" width="31.7109375" style="2" customWidth="1"/>
    <col min="15618" max="15618" width="9.7109375" style="2" customWidth="1"/>
    <col min="15619" max="15619" width="12.42578125" style="2" bestFit="1" customWidth="1"/>
    <col min="15620" max="15620" width="16.28515625" style="2" customWidth="1"/>
    <col min="15621" max="15621" width="20.7109375" style="2" customWidth="1"/>
    <col min="15622" max="15622" width="9.140625" style="2"/>
    <col min="15623" max="15623" width="6.28515625" style="2" customWidth="1"/>
    <col min="15624" max="15871" width="9.140625" style="2"/>
    <col min="15872" max="15872" width="5.7109375" style="2" customWidth="1"/>
    <col min="15873" max="15873" width="31.7109375" style="2" customWidth="1"/>
    <col min="15874" max="15874" width="9.7109375" style="2" customWidth="1"/>
    <col min="15875" max="15875" width="12.42578125" style="2" bestFit="1" customWidth="1"/>
    <col min="15876" max="15876" width="16.28515625" style="2" customWidth="1"/>
    <col min="15877" max="15877" width="20.7109375" style="2" customWidth="1"/>
    <col min="15878" max="15878" width="9.140625" style="2"/>
    <col min="15879" max="15879" width="6.28515625" style="2" customWidth="1"/>
    <col min="15880" max="16127" width="9.140625" style="2"/>
    <col min="16128" max="16128" width="5.7109375" style="2" customWidth="1"/>
    <col min="16129" max="16129" width="31.7109375" style="2" customWidth="1"/>
    <col min="16130" max="16130" width="9.7109375" style="2" customWidth="1"/>
    <col min="16131" max="16131" width="12.42578125" style="2" bestFit="1" customWidth="1"/>
    <col min="16132" max="16132" width="16.28515625" style="2" customWidth="1"/>
    <col min="16133" max="16133" width="20.7109375" style="2" customWidth="1"/>
    <col min="16134" max="16134" width="9.140625" style="2"/>
    <col min="16135" max="16135" width="6.28515625" style="2" customWidth="1"/>
    <col min="16136" max="16384" width="9.140625" style="2"/>
  </cols>
  <sheetData>
    <row r="2" spans="1:7" x14ac:dyDescent="0.25">
      <c r="A2" s="1"/>
      <c r="B2" s="1"/>
      <c r="C2" s="1"/>
      <c r="D2" s="1"/>
      <c r="E2" s="203" t="s">
        <v>136</v>
      </c>
      <c r="F2" s="203"/>
      <c r="G2" s="1"/>
    </row>
    <row r="3" spans="1:7" x14ac:dyDescent="0.25">
      <c r="A3" s="1"/>
      <c r="B3" s="1"/>
      <c r="C3" s="1"/>
      <c r="D3" s="1"/>
      <c r="E3" s="191"/>
      <c r="F3" s="9"/>
      <c r="G3" s="1"/>
    </row>
    <row r="4" spans="1:7" x14ac:dyDescent="0.25">
      <c r="A4" s="1"/>
      <c r="B4" s="1"/>
      <c r="C4" s="1"/>
      <c r="D4" s="1"/>
      <c r="F4" s="1" t="s">
        <v>519</v>
      </c>
      <c r="G4" s="1"/>
    </row>
    <row r="5" spans="1:7" x14ac:dyDescent="0.25">
      <c r="A5" s="1"/>
      <c r="B5" s="1"/>
      <c r="C5" s="1"/>
      <c r="D5" s="1"/>
      <c r="E5" s="9"/>
      <c r="F5" s="9"/>
      <c r="G5" s="1"/>
    </row>
    <row r="6" spans="1:7" x14ac:dyDescent="0.25">
      <c r="A6" s="1"/>
      <c r="B6" s="1"/>
      <c r="C6" s="1"/>
      <c r="D6" s="1"/>
      <c r="E6" s="9"/>
      <c r="F6" s="9"/>
      <c r="G6" s="1"/>
    </row>
    <row r="7" spans="1:7" x14ac:dyDescent="0.25">
      <c r="A7" s="1"/>
      <c r="B7" s="1"/>
      <c r="C7" s="1"/>
      <c r="D7" s="1"/>
      <c r="E7" s="8"/>
      <c r="F7" s="8"/>
      <c r="G7" s="1"/>
    </row>
    <row r="12" spans="1:7" ht="15.75" customHeight="1" x14ac:dyDescent="0.25">
      <c r="A12" s="207" t="s">
        <v>131</v>
      </c>
      <c r="B12" s="207"/>
      <c r="C12" s="207"/>
      <c r="D12" s="207"/>
      <c r="E12" s="207"/>
      <c r="F12" s="207"/>
    </row>
    <row r="13" spans="1:7" x14ac:dyDescent="0.25">
      <c r="A13" s="236"/>
      <c r="B13" s="236"/>
      <c r="C13" s="236"/>
      <c r="D13" s="236"/>
      <c r="E13" s="236"/>
      <c r="F13" s="236"/>
    </row>
    <row r="14" spans="1:7" x14ac:dyDescent="0.25">
      <c r="A14" s="236"/>
      <c r="B14" s="236"/>
      <c r="C14" s="236"/>
      <c r="D14" s="236"/>
      <c r="E14" s="236"/>
      <c r="F14" s="236"/>
    </row>
    <row r="15" spans="1:7" x14ac:dyDescent="0.25">
      <c r="A15" s="208" t="s">
        <v>44</v>
      </c>
      <c r="B15" s="208"/>
      <c r="C15" s="208"/>
      <c r="D15" s="208"/>
      <c r="E15" s="208"/>
      <c r="F15" s="208"/>
    </row>
    <row r="16" spans="1:7" x14ac:dyDescent="0.25">
      <c r="A16" s="236"/>
      <c r="B16" s="236"/>
      <c r="C16" s="236"/>
      <c r="D16" s="236"/>
      <c r="E16" s="236"/>
      <c r="F16" s="236"/>
    </row>
    <row r="17" spans="1:6" ht="15.75" customHeight="1" x14ac:dyDescent="0.25">
      <c r="A17" s="41"/>
      <c r="B17" s="41"/>
      <c r="C17" s="41"/>
      <c r="D17" s="41"/>
      <c r="E17" s="41"/>
      <c r="F17" s="41"/>
    </row>
    <row r="18" spans="1:6" x14ac:dyDescent="0.25">
      <c r="A18" s="209" t="s">
        <v>4</v>
      </c>
      <c r="B18" s="209"/>
      <c r="C18" s="209" t="s">
        <v>5</v>
      </c>
      <c r="D18" s="209" t="s">
        <v>6</v>
      </c>
      <c r="E18" s="209" t="s">
        <v>137</v>
      </c>
      <c r="F18" s="209" t="s">
        <v>7</v>
      </c>
    </row>
    <row r="19" spans="1:6" x14ac:dyDescent="0.25">
      <c r="A19" s="209"/>
      <c r="B19" s="209"/>
      <c r="C19" s="209"/>
      <c r="D19" s="209"/>
      <c r="E19" s="209"/>
      <c r="F19" s="209"/>
    </row>
    <row r="20" spans="1:6" ht="63" customHeight="1" x14ac:dyDescent="0.25">
      <c r="A20" s="211" t="s">
        <v>132</v>
      </c>
      <c r="B20" s="211"/>
      <c r="C20" s="42" t="s">
        <v>133</v>
      </c>
      <c r="D20" s="44">
        <v>55400</v>
      </c>
      <c r="E20" s="45">
        <f>D20*0.22</f>
        <v>12188</v>
      </c>
      <c r="F20" s="44">
        <f>SUM(D20:E20)</f>
        <v>67588</v>
      </c>
    </row>
    <row r="21" spans="1:6" s="46" customFormat="1" x14ac:dyDescent="0.2">
      <c r="A21" s="237" t="s">
        <v>134</v>
      </c>
      <c r="B21" s="238"/>
      <c r="C21" s="238"/>
      <c r="D21" s="238"/>
      <c r="E21" s="238"/>
      <c r="F21" s="238"/>
    </row>
    <row r="22" spans="1:6" s="46" customFormat="1" ht="30" customHeight="1" x14ac:dyDescent="0.2">
      <c r="A22" s="202" t="s">
        <v>135</v>
      </c>
      <c r="B22" s="202"/>
      <c r="C22" s="202"/>
      <c r="D22" s="202"/>
      <c r="E22" s="202"/>
      <c r="F22" s="202"/>
    </row>
    <row r="23" spans="1:6" s="46" customFormat="1" ht="30" customHeight="1" x14ac:dyDescent="0.2">
      <c r="A23" s="233" t="s">
        <v>509</v>
      </c>
      <c r="B23" s="233"/>
      <c r="C23" s="233"/>
      <c r="D23" s="233"/>
      <c r="E23" s="233"/>
      <c r="F23" s="233"/>
    </row>
    <row r="24" spans="1:6" x14ac:dyDescent="0.25">
      <c r="A24" s="234"/>
      <c r="B24" s="234"/>
      <c r="C24" s="234"/>
      <c r="D24" s="234"/>
      <c r="E24" s="234"/>
      <c r="F24" s="234"/>
    </row>
    <row r="25" spans="1:6" x14ac:dyDescent="0.25">
      <c r="A25" s="46"/>
      <c r="B25" s="46"/>
      <c r="C25" s="46"/>
      <c r="D25" s="46"/>
      <c r="E25" s="46"/>
      <c r="F25" s="46"/>
    </row>
    <row r="26" spans="1:6" x14ac:dyDescent="0.25">
      <c r="A26" s="46"/>
      <c r="B26" s="46"/>
      <c r="C26" s="46"/>
      <c r="D26" s="46"/>
      <c r="E26" s="46"/>
      <c r="F26" s="46"/>
    </row>
    <row r="27" spans="1:6" x14ac:dyDescent="0.25">
      <c r="A27" s="46"/>
      <c r="B27" s="46"/>
      <c r="C27" s="46"/>
      <c r="D27" s="46"/>
      <c r="E27" s="46"/>
      <c r="F27" s="46"/>
    </row>
    <row r="30" spans="1:6" x14ac:dyDescent="0.25">
      <c r="A30" s="235"/>
      <c r="B30" s="235"/>
      <c r="C30" s="235"/>
      <c r="F30" s="1"/>
    </row>
  </sheetData>
  <mergeCells count="17">
    <mergeCell ref="A22:F22"/>
    <mergeCell ref="A23:F23"/>
    <mergeCell ref="A24:F24"/>
    <mergeCell ref="E2:F2"/>
    <mergeCell ref="A30:C30"/>
    <mergeCell ref="A12:F12"/>
    <mergeCell ref="A13:F13"/>
    <mergeCell ref="A14:F14"/>
    <mergeCell ref="A15:F15"/>
    <mergeCell ref="A16:F16"/>
    <mergeCell ref="A18:B19"/>
    <mergeCell ref="C18:C19"/>
    <mergeCell ref="D18:D19"/>
    <mergeCell ref="E18:E19"/>
    <mergeCell ref="F18:F19"/>
    <mergeCell ref="A20:B20"/>
    <mergeCell ref="A21:F21"/>
  </mergeCells>
  <pageMargins left="0.51181102362204722"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3</vt:i4>
      </vt:variant>
    </vt:vector>
  </HeadingPairs>
  <TitlesOfParts>
    <vt:vector size="26" baseType="lpstr">
      <vt:lpstr>пр.№2</vt:lpstr>
      <vt:lpstr>Калькуляция</vt:lpstr>
      <vt:lpstr>пр.№3</vt:lpstr>
      <vt:lpstr>пр.№4</vt:lpstr>
      <vt:lpstr>пр.№5</vt:lpstr>
      <vt:lpstr>пр.№6</vt:lpstr>
      <vt:lpstr>пр.№7</vt:lpstr>
      <vt:lpstr>пр.№8</vt:lpstr>
      <vt:lpstr>пр.№9</vt:lpstr>
      <vt:lpstr>пр.№10</vt:lpstr>
      <vt:lpstr>пр.№12</vt:lpstr>
      <vt:lpstr>пр.№17</vt:lpstr>
      <vt:lpstr>пр.№18</vt:lpstr>
      <vt:lpstr>пр.№19</vt:lpstr>
      <vt:lpstr>пр.№20</vt:lpstr>
      <vt:lpstr>пр.№22</vt:lpstr>
      <vt:lpstr>пр.№24</vt:lpstr>
      <vt:lpstr>пр.№25</vt:lpstr>
      <vt:lpstr>пр.№26</vt:lpstr>
      <vt:lpstr>пр.№27</vt:lpstr>
      <vt:lpstr>пр.№28</vt:lpstr>
      <vt:lpstr>пр.№29</vt:lpstr>
      <vt:lpstr>пр.№30</vt:lpstr>
      <vt:lpstr>пр.№19!Заголовки_для_печати</vt:lpstr>
      <vt:lpstr>пр.№24!Заголовки_для_печати</vt:lpstr>
      <vt:lpstr>пр.№25!Заголовки_для_печати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Иванова Ирина Александровна</dc:creator>
  <cp:lastModifiedBy>Королева Даниэла Юрьевна</cp:lastModifiedBy>
  <cp:lastPrinted>2026-01-13T13:19:09Z</cp:lastPrinted>
  <dcterms:created xsi:type="dcterms:W3CDTF">2026-01-12T08:25:54Z</dcterms:created>
  <dcterms:modified xsi:type="dcterms:W3CDTF">2026-01-20T11:44:15Z</dcterms:modified>
</cp:coreProperties>
</file>